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rector\Documents\current\Current\2024\AGM\"/>
    </mc:Choice>
  </mc:AlternateContent>
  <bookViews>
    <workbookView xWindow="0" yWindow="0" windowWidth="28800" windowHeight="12330" tabRatio="601" firstSheet="1" activeTab="1"/>
  </bookViews>
  <sheets>
    <sheet name="Approved Fee Support + Changes" sheetId="7" state="hidden" r:id="rId1"/>
    <sheet name="Misc Fees" sheetId="1" r:id="rId2"/>
    <sheet name="Process Guide" sheetId="5" state="hidden" r:id="rId3"/>
    <sheet name="1920 Society Fee Submissions" sheetId="4" state="hidden" r:id="rId4"/>
    <sheet name="Sheet1" sheetId="2" state="hidden" r:id="rId5"/>
    <sheet name="Original explanations" sheetId="3" state="hidden" r:id="rId6"/>
  </sheets>
  <definedNames>
    <definedName name="_xlnm._FilterDatabase" localSheetId="0" hidden="1">'Approved Fee Support + Changes'!#REF!</definedName>
    <definedName name="_xlnm._FilterDatabase" localSheetId="1" hidden="1">'Misc Fees'!#REF!</definedName>
    <definedName name="_xlnm.Print_Area" localSheetId="0">'Approved Fee Support + Changes'!$A$1:$L$551</definedName>
    <definedName name="_xlnm.Print_Area" localSheetId="1">'Misc Fees'!$A$1:$M$708</definedName>
    <definedName name="_xlnm.Print_Titles" localSheetId="0">'Approved Fee Support + Changes'!$4:$4</definedName>
    <definedName name="_xlnm.Print_Titles" localSheetId="1">'Misc Fees'!$4:$4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3" i="1" l="1"/>
  <c r="I151" i="1" l="1"/>
  <c r="J114" i="1"/>
  <c r="J123" i="1"/>
  <c r="J122" i="1"/>
  <c r="I122" i="1"/>
  <c r="I123" i="1"/>
  <c r="I150" i="1"/>
  <c r="J139" i="1" l="1"/>
  <c r="I139" i="1"/>
  <c r="J135" i="1"/>
  <c r="J136" i="1"/>
  <c r="J137" i="1"/>
  <c r="J134" i="1"/>
  <c r="I135" i="1"/>
  <c r="I136" i="1"/>
  <c r="I137" i="1"/>
  <c r="I134" i="1"/>
  <c r="J119" i="1"/>
  <c r="I119" i="1"/>
  <c r="J83" i="1"/>
  <c r="J84" i="1"/>
  <c r="J85" i="1"/>
  <c r="J86" i="1"/>
  <c r="I83" i="1"/>
  <c r="I84" i="1"/>
  <c r="I85" i="1"/>
  <c r="I86" i="1"/>
  <c r="J82" i="1"/>
  <c r="I82" i="1"/>
  <c r="M157" i="1" l="1"/>
  <c r="I176" i="1"/>
  <c r="J176" i="1" s="1"/>
  <c r="M710" i="1"/>
  <c r="L710" i="1"/>
  <c r="M709" i="1"/>
  <c r="L709" i="1"/>
  <c r="M708" i="1"/>
  <c r="L708" i="1"/>
  <c r="M707" i="1"/>
  <c r="L707" i="1"/>
  <c r="M706" i="1"/>
  <c r="L706" i="1"/>
  <c r="M705" i="1"/>
  <c r="L705" i="1"/>
  <c r="M704" i="1"/>
  <c r="L704" i="1"/>
  <c r="M703" i="1"/>
  <c r="L703" i="1"/>
  <c r="M702" i="1"/>
  <c r="L702" i="1"/>
  <c r="M701" i="1"/>
  <c r="L701" i="1"/>
  <c r="M700" i="1"/>
  <c r="L700" i="1"/>
  <c r="M699" i="1"/>
  <c r="L699" i="1"/>
  <c r="M698" i="1"/>
  <c r="L698" i="1"/>
  <c r="M697" i="1"/>
  <c r="L697" i="1"/>
  <c r="M696" i="1"/>
  <c r="L696" i="1"/>
  <c r="M695" i="1"/>
  <c r="L695" i="1"/>
  <c r="M694" i="1"/>
  <c r="L694" i="1"/>
  <c r="M693" i="1"/>
  <c r="L693" i="1"/>
  <c r="M692" i="1"/>
  <c r="L692" i="1"/>
  <c r="M691" i="1"/>
  <c r="L691" i="1"/>
  <c r="M690" i="1"/>
  <c r="L690" i="1"/>
  <c r="M689" i="1"/>
  <c r="L689" i="1"/>
  <c r="M688" i="1"/>
  <c r="L688" i="1"/>
  <c r="M687" i="1"/>
  <c r="L687" i="1"/>
  <c r="M686" i="1"/>
  <c r="L686" i="1"/>
  <c r="M685" i="1"/>
  <c r="L685" i="1"/>
  <c r="M684" i="1"/>
  <c r="L684" i="1"/>
  <c r="M683" i="1"/>
  <c r="L683" i="1"/>
  <c r="M682" i="1"/>
  <c r="L682" i="1"/>
  <c r="M681" i="1"/>
  <c r="L681" i="1"/>
  <c r="M680" i="1"/>
  <c r="L680" i="1"/>
  <c r="M679" i="1"/>
  <c r="L679" i="1"/>
  <c r="M678" i="1"/>
  <c r="L678" i="1"/>
  <c r="M677" i="1"/>
  <c r="L677" i="1"/>
  <c r="M676" i="1"/>
  <c r="L676" i="1"/>
  <c r="M675" i="1"/>
  <c r="L675" i="1"/>
  <c r="M674" i="1"/>
  <c r="M673" i="1"/>
  <c r="M672" i="1"/>
  <c r="M671" i="1"/>
  <c r="L671" i="1"/>
  <c r="M670" i="1"/>
  <c r="L670" i="1"/>
  <c r="M669" i="1"/>
  <c r="L669" i="1"/>
  <c r="M668" i="1"/>
  <c r="L668" i="1"/>
  <c r="M667" i="1"/>
  <c r="L667" i="1"/>
  <c r="M666" i="1"/>
  <c r="L666" i="1"/>
  <c r="M665" i="1"/>
  <c r="L665" i="1"/>
  <c r="M664" i="1"/>
  <c r="L664" i="1"/>
  <c r="M663" i="1"/>
  <c r="L663" i="1"/>
  <c r="M662" i="1"/>
  <c r="L662" i="1"/>
  <c r="M661" i="1"/>
  <c r="L661" i="1"/>
  <c r="M660" i="1"/>
  <c r="M659" i="1"/>
  <c r="M658" i="1"/>
  <c r="M657" i="1"/>
  <c r="L657" i="1"/>
  <c r="M656" i="1"/>
  <c r="L656" i="1"/>
  <c r="M655" i="1"/>
  <c r="M654" i="1"/>
  <c r="L654" i="1"/>
  <c r="M653" i="1"/>
  <c r="M652" i="1"/>
  <c r="L652" i="1"/>
  <c r="M651" i="1"/>
  <c r="M650" i="1"/>
  <c r="M649" i="1"/>
  <c r="M648" i="1"/>
  <c r="L648" i="1"/>
  <c r="M647" i="1"/>
  <c r="M646" i="1"/>
  <c r="M645" i="1"/>
  <c r="M644" i="1"/>
  <c r="L644" i="1"/>
  <c r="M643" i="1"/>
  <c r="L643" i="1"/>
  <c r="M642" i="1"/>
  <c r="L642" i="1"/>
  <c r="M641" i="1"/>
  <c r="L641" i="1"/>
  <c r="M640" i="1"/>
  <c r="L640" i="1"/>
  <c r="M639" i="1"/>
  <c r="L639" i="1"/>
  <c r="M638" i="1"/>
  <c r="L638" i="1"/>
  <c r="M637" i="1"/>
  <c r="L637" i="1"/>
  <c r="M636" i="1"/>
  <c r="L636" i="1"/>
  <c r="M635" i="1"/>
  <c r="L635" i="1"/>
  <c r="M634" i="1"/>
  <c r="L634" i="1"/>
  <c r="M633" i="1"/>
  <c r="L633" i="1"/>
  <c r="M632" i="1"/>
  <c r="L632" i="1"/>
  <c r="M631" i="1"/>
  <c r="L631" i="1"/>
  <c r="M630" i="1"/>
  <c r="L630" i="1"/>
  <c r="M629" i="1"/>
  <c r="L629" i="1"/>
  <c r="M628" i="1"/>
  <c r="L628" i="1"/>
  <c r="M627" i="1"/>
  <c r="L627" i="1"/>
  <c r="M626" i="1"/>
  <c r="L626" i="1"/>
  <c r="M625" i="1"/>
  <c r="L625" i="1"/>
  <c r="M624" i="1"/>
  <c r="L624" i="1"/>
  <c r="M623" i="1"/>
  <c r="L623" i="1"/>
  <c r="M487" i="1"/>
  <c r="L487" i="1"/>
  <c r="M486" i="1"/>
  <c r="L486" i="1"/>
  <c r="M485" i="1"/>
  <c r="L485" i="1"/>
  <c r="M484" i="1"/>
  <c r="L484" i="1"/>
  <c r="M483" i="1"/>
  <c r="L483" i="1"/>
  <c r="M482" i="1"/>
  <c r="L482" i="1"/>
  <c r="M481" i="1"/>
  <c r="L481" i="1"/>
  <c r="M480" i="1"/>
  <c r="L480" i="1"/>
  <c r="M477" i="1"/>
  <c r="L477" i="1"/>
  <c r="M476" i="1"/>
  <c r="L476" i="1"/>
  <c r="M475" i="1"/>
  <c r="L475" i="1"/>
  <c r="M472" i="1"/>
  <c r="L472" i="1"/>
  <c r="M471" i="1"/>
  <c r="L471" i="1"/>
  <c r="M470" i="1"/>
  <c r="L470" i="1"/>
  <c r="M467" i="1"/>
  <c r="L467" i="1"/>
  <c r="M466" i="1"/>
  <c r="M465" i="1"/>
  <c r="L465" i="1"/>
  <c r="M464" i="1"/>
  <c r="M463" i="1"/>
  <c r="M462" i="1"/>
  <c r="M461" i="1"/>
  <c r="L461" i="1"/>
  <c r="M460" i="1"/>
  <c r="M459" i="1"/>
  <c r="M458" i="1"/>
  <c r="M457" i="1"/>
  <c r="M456" i="1"/>
  <c r="L456" i="1"/>
  <c r="M452" i="1"/>
  <c r="L452" i="1"/>
  <c r="M450" i="1"/>
  <c r="L450" i="1"/>
  <c r="M449" i="1"/>
  <c r="L449" i="1"/>
  <c r="M448" i="1"/>
  <c r="L448" i="1"/>
  <c r="M447" i="1"/>
  <c r="L447" i="1"/>
  <c r="M446" i="1"/>
  <c r="L446" i="1"/>
  <c r="M442" i="1"/>
  <c r="L442" i="1"/>
  <c r="M434" i="1"/>
  <c r="L434" i="1"/>
  <c r="M433" i="1"/>
  <c r="L433" i="1"/>
  <c r="M432" i="1"/>
  <c r="L432" i="1"/>
  <c r="M408" i="1"/>
  <c r="L408" i="1"/>
  <c r="M407" i="1"/>
  <c r="L407" i="1"/>
  <c r="M406" i="1"/>
  <c r="L406" i="1"/>
  <c r="M405" i="1"/>
  <c r="L405" i="1"/>
  <c r="M404" i="1"/>
  <c r="L404" i="1"/>
  <c r="M403" i="1"/>
  <c r="L403" i="1"/>
  <c r="M402" i="1"/>
  <c r="L402" i="1"/>
  <c r="M401" i="1"/>
  <c r="L401" i="1"/>
  <c r="M400" i="1"/>
  <c r="L400" i="1"/>
  <c r="M399" i="1"/>
  <c r="L399" i="1"/>
  <c r="M398" i="1"/>
  <c r="L398" i="1"/>
  <c r="M397" i="1"/>
  <c r="L397" i="1"/>
  <c r="M396" i="1"/>
  <c r="L396" i="1"/>
  <c r="M395" i="1"/>
  <c r="L395" i="1"/>
  <c r="M393" i="1"/>
  <c r="L393" i="1"/>
  <c r="M392" i="1"/>
  <c r="L392" i="1"/>
  <c r="M391" i="1"/>
  <c r="L391" i="1"/>
  <c r="M390" i="1"/>
  <c r="L390" i="1"/>
  <c r="M389" i="1"/>
  <c r="L389" i="1"/>
  <c r="M388" i="1"/>
  <c r="L388" i="1"/>
  <c r="M387" i="1"/>
  <c r="L387" i="1"/>
  <c r="M386" i="1"/>
  <c r="L386" i="1"/>
  <c r="M385" i="1"/>
  <c r="L385" i="1"/>
  <c r="M384" i="1"/>
  <c r="L384" i="1"/>
  <c r="M383" i="1"/>
  <c r="L383" i="1"/>
  <c r="M382" i="1"/>
  <c r="L382" i="1"/>
  <c r="M381" i="1"/>
  <c r="L381" i="1"/>
  <c r="M380" i="1"/>
  <c r="L380" i="1"/>
  <c r="M379" i="1"/>
  <c r="L379" i="1"/>
  <c r="M378" i="1"/>
  <c r="L378" i="1"/>
  <c r="M377" i="1"/>
  <c r="L377" i="1"/>
  <c r="M376" i="1"/>
  <c r="L376" i="1"/>
  <c r="M375" i="1"/>
  <c r="L375" i="1"/>
  <c r="M374" i="1"/>
  <c r="L374" i="1"/>
  <c r="M373" i="1"/>
  <c r="L373" i="1"/>
  <c r="M372" i="1"/>
  <c r="L372" i="1"/>
  <c r="M371" i="1"/>
  <c r="L371" i="1"/>
  <c r="M370" i="1"/>
  <c r="L370" i="1"/>
  <c r="M369" i="1"/>
  <c r="L369" i="1"/>
  <c r="M368" i="1"/>
  <c r="L368" i="1"/>
  <c r="M367" i="1"/>
  <c r="L367" i="1"/>
  <c r="M366" i="1"/>
  <c r="L366" i="1"/>
  <c r="M365" i="1"/>
  <c r="L365" i="1"/>
  <c r="M364" i="1"/>
  <c r="L364" i="1"/>
  <c r="M363" i="1"/>
  <c r="L363" i="1"/>
  <c r="M362" i="1"/>
  <c r="L362" i="1"/>
  <c r="M361" i="1"/>
  <c r="L361" i="1"/>
  <c r="M359" i="1"/>
  <c r="L359" i="1"/>
  <c r="M358" i="1"/>
  <c r="L358" i="1"/>
  <c r="M357" i="1"/>
  <c r="L357" i="1"/>
  <c r="M356" i="1"/>
  <c r="L356" i="1"/>
  <c r="M355" i="1"/>
  <c r="L355" i="1"/>
  <c r="M354" i="1"/>
  <c r="L354" i="1"/>
  <c r="M353" i="1"/>
  <c r="L353" i="1"/>
  <c r="M352" i="1"/>
  <c r="L352" i="1"/>
  <c r="M351" i="1"/>
  <c r="L351" i="1"/>
  <c r="M350" i="1"/>
  <c r="L350" i="1"/>
  <c r="M349" i="1"/>
  <c r="L349" i="1"/>
  <c r="M348" i="1"/>
  <c r="L348" i="1"/>
  <c r="M347" i="1"/>
  <c r="L347" i="1"/>
  <c r="M346" i="1"/>
  <c r="L346" i="1"/>
  <c r="M344" i="1"/>
  <c r="L344" i="1"/>
  <c r="M343" i="1"/>
  <c r="L343" i="1"/>
  <c r="M340" i="1"/>
  <c r="L340" i="1"/>
  <c r="M339" i="1"/>
  <c r="L339" i="1"/>
  <c r="M338" i="1"/>
  <c r="L338" i="1"/>
  <c r="M335" i="1"/>
  <c r="L335" i="1"/>
  <c r="M334" i="1"/>
  <c r="L334" i="1"/>
  <c r="M333" i="1"/>
  <c r="L333" i="1"/>
  <c r="M332" i="1"/>
  <c r="L332" i="1"/>
  <c r="M329" i="1"/>
  <c r="L329" i="1"/>
  <c r="M328" i="1"/>
  <c r="L328" i="1"/>
  <c r="M304" i="1"/>
  <c r="L304" i="1"/>
  <c r="M303" i="1"/>
  <c r="L303" i="1"/>
  <c r="M300" i="1"/>
  <c r="L300" i="1"/>
  <c r="M299" i="1"/>
  <c r="L299" i="1"/>
  <c r="M298" i="1"/>
  <c r="L298" i="1"/>
  <c r="M294" i="1"/>
  <c r="L294" i="1"/>
  <c r="M289" i="1"/>
  <c r="L289" i="1"/>
  <c r="M288" i="1"/>
  <c r="L288" i="1"/>
  <c r="M287" i="1"/>
  <c r="L287" i="1"/>
  <c r="M286" i="1"/>
  <c r="L286" i="1"/>
  <c r="M285" i="1"/>
  <c r="L285" i="1"/>
  <c r="M284" i="1"/>
  <c r="L284" i="1"/>
  <c r="M282" i="1"/>
  <c r="L282" i="1"/>
  <c r="M281" i="1"/>
  <c r="L281" i="1"/>
  <c r="M280" i="1"/>
  <c r="L280" i="1"/>
  <c r="M279" i="1"/>
  <c r="L279" i="1"/>
  <c r="M278" i="1"/>
  <c r="L278" i="1"/>
  <c r="M277" i="1"/>
  <c r="L277" i="1"/>
  <c r="M276" i="1"/>
  <c r="L276" i="1"/>
  <c r="M275" i="1"/>
  <c r="L275" i="1"/>
  <c r="M274" i="1"/>
  <c r="L274" i="1"/>
  <c r="M273" i="1"/>
  <c r="L273" i="1"/>
  <c r="M265" i="1"/>
  <c r="L265" i="1"/>
  <c r="M260" i="1"/>
  <c r="L260" i="1"/>
  <c r="M256" i="1"/>
  <c r="L256" i="1"/>
  <c r="M240" i="1"/>
  <c r="M239" i="1"/>
  <c r="M238" i="1"/>
  <c r="M166" i="1"/>
  <c r="L166" i="1"/>
  <c r="L157" i="1"/>
  <c r="M156" i="1"/>
  <c r="L156" i="1"/>
  <c r="M155" i="1"/>
  <c r="L155" i="1"/>
  <c r="M154" i="1"/>
  <c r="L154" i="1"/>
  <c r="M151" i="1"/>
  <c r="L151" i="1"/>
  <c r="M150" i="1"/>
  <c r="L150" i="1"/>
  <c r="M147" i="1"/>
  <c r="L147" i="1"/>
  <c r="M146" i="1"/>
  <c r="L146" i="1"/>
  <c r="M144" i="1"/>
  <c r="L144" i="1"/>
  <c r="M143" i="1"/>
  <c r="L143" i="1"/>
  <c r="M139" i="1"/>
  <c r="L139" i="1"/>
  <c r="M137" i="1"/>
  <c r="L137" i="1"/>
  <c r="M136" i="1"/>
  <c r="L136" i="1"/>
  <c r="M135" i="1"/>
  <c r="L135" i="1"/>
  <c r="M134" i="1"/>
  <c r="L134" i="1"/>
  <c r="M131" i="1"/>
  <c r="L131" i="1"/>
  <c r="M130" i="1"/>
  <c r="L130" i="1"/>
  <c r="M129" i="1"/>
  <c r="L129" i="1"/>
  <c r="M128" i="1"/>
  <c r="L128" i="1"/>
  <c r="M127" i="1"/>
  <c r="L127" i="1"/>
  <c r="M126" i="1"/>
  <c r="L126" i="1"/>
  <c r="M121" i="1"/>
  <c r="L121" i="1"/>
  <c r="M119" i="1"/>
  <c r="L119" i="1"/>
  <c r="M117" i="1"/>
  <c r="L117" i="1"/>
  <c r="M116" i="1"/>
  <c r="L116" i="1"/>
  <c r="M114" i="1"/>
  <c r="L114" i="1"/>
  <c r="M113" i="1"/>
  <c r="L113" i="1"/>
  <c r="M110" i="1"/>
  <c r="L110" i="1"/>
  <c r="M109" i="1"/>
  <c r="L109" i="1"/>
  <c r="M108" i="1"/>
  <c r="L108" i="1"/>
  <c r="M107" i="1"/>
  <c r="L107" i="1"/>
  <c r="M106" i="1"/>
  <c r="L106" i="1"/>
  <c r="M105" i="1"/>
  <c r="L105" i="1"/>
  <c r="M104" i="1"/>
  <c r="L104" i="1"/>
  <c r="M103" i="1"/>
  <c r="L103" i="1"/>
  <c r="M102" i="1"/>
  <c r="L102" i="1"/>
  <c r="M101" i="1"/>
  <c r="L101"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M86" i="1"/>
  <c r="L86" i="1"/>
  <c r="M85" i="1"/>
  <c r="L85" i="1"/>
  <c r="M84" i="1"/>
  <c r="L84" i="1"/>
  <c r="M83" i="1"/>
  <c r="L83" i="1"/>
  <c r="M82" i="1"/>
  <c r="L82" i="1"/>
  <c r="M77" i="1"/>
  <c r="L77" i="1"/>
  <c r="M76" i="1"/>
  <c r="L76" i="1"/>
  <c r="M75" i="1"/>
  <c r="L75" i="1"/>
  <c r="M74" i="1"/>
  <c r="L74" i="1"/>
  <c r="M73" i="1"/>
  <c r="L73" i="1"/>
  <c r="M72" i="1"/>
  <c r="L72" i="1"/>
  <c r="M71" i="1"/>
  <c r="L71" i="1"/>
  <c r="M70" i="1"/>
  <c r="L70" i="1"/>
  <c r="M69" i="1"/>
  <c r="L69" i="1"/>
  <c r="M62" i="1"/>
  <c r="L62" i="1"/>
  <c r="M61" i="1"/>
  <c r="L61" i="1"/>
  <c r="M56" i="1"/>
  <c r="L56" i="1"/>
  <c r="M52" i="1"/>
  <c r="L52" i="1"/>
  <c r="M50" i="1"/>
  <c r="L50" i="1"/>
  <c r="M48" i="1"/>
  <c r="L48" i="1"/>
  <c r="M44" i="1"/>
  <c r="L44" i="1"/>
  <c r="M40" i="1"/>
  <c r="L40"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7" i="1"/>
  <c r="L17" i="1"/>
  <c r="M16" i="1"/>
  <c r="L16" i="1"/>
  <c r="M15" i="1"/>
  <c r="L15" i="1"/>
  <c r="M14" i="1"/>
  <c r="L14" i="1"/>
  <c r="M13" i="1"/>
  <c r="L13" i="1"/>
  <c r="M12" i="1"/>
  <c r="L12" i="1"/>
  <c r="M11" i="1"/>
  <c r="L11" i="1"/>
  <c r="M10" i="1"/>
  <c r="I622" i="1"/>
  <c r="I621" i="1"/>
  <c r="M621" i="1" s="1"/>
  <c r="I620" i="1"/>
  <c r="I619" i="1"/>
  <c r="M619" i="1" s="1"/>
  <c r="I618" i="1"/>
  <c r="I617" i="1"/>
  <c r="M617" i="1" s="1"/>
  <c r="I616" i="1"/>
  <c r="I615" i="1"/>
  <c r="M615" i="1" s="1"/>
  <c r="I614" i="1"/>
  <c r="I613" i="1"/>
  <c r="M613" i="1" s="1"/>
  <c r="I612" i="1"/>
  <c r="I611" i="1"/>
  <c r="M611" i="1" s="1"/>
  <c r="I610" i="1"/>
  <c r="I609" i="1"/>
  <c r="M609" i="1" s="1"/>
  <c r="I608" i="1"/>
  <c r="I607" i="1"/>
  <c r="M607" i="1" s="1"/>
  <c r="I606" i="1"/>
  <c r="L466" i="1"/>
  <c r="L464" i="1"/>
  <c r="L463" i="1"/>
  <c r="L462" i="1"/>
  <c r="L460" i="1"/>
  <c r="L459" i="1"/>
  <c r="L458" i="1"/>
  <c r="L457" i="1"/>
  <c r="L609" i="1" l="1"/>
  <c r="L613" i="1"/>
  <c r="L617" i="1"/>
  <c r="L621" i="1"/>
  <c r="M606" i="1"/>
  <c r="L606" i="1"/>
  <c r="M610" i="1"/>
  <c r="L610" i="1"/>
  <c r="M614" i="1"/>
  <c r="L614" i="1"/>
  <c r="M618" i="1"/>
  <c r="L618" i="1"/>
  <c r="M622" i="1"/>
  <c r="L622" i="1"/>
  <c r="L607" i="1"/>
  <c r="L611" i="1"/>
  <c r="L615" i="1"/>
  <c r="L619" i="1"/>
  <c r="M608" i="1"/>
  <c r="L608" i="1"/>
  <c r="M612" i="1"/>
  <c r="L612" i="1"/>
  <c r="M616" i="1"/>
  <c r="L616" i="1"/>
  <c r="M620" i="1"/>
  <c r="L620" i="1"/>
  <c r="L122" i="1" l="1"/>
  <c r="M122" i="1"/>
  <c r="L123" i="1"/>
  <c r="M123" i="1"/>
  <c r="I325" i="1"/>
  <c r="I264" i="1"/>
  <c r="I263" i="1"/>
  <c r="I252" i="1"/>
  <c r="L660" i="1"/>
  <c r="L659" i="1"/>
  <c r="L658" i="1"/>
  <c r="L655" i="1"/>
  <c r="L653" i="1"/>
  <c r="L651" i="1"/>
  <c r="L650" i="1"/>
  <c r="L649" i="1"/>
  <c r="L647" i="1"/>
  <c r="L646" i="1"/>
  <c r="L645" i="1"/>
  <c r="L673" i="1"/>
  <c r="L674" i="1"/>
  <c r="L672" i="1"/>
  <c r="I66" i="1"/>
  <c r="I49" i="1"/>
  <c r="I195" i="1"/>
  <c r="I196" i="1"/>
  <c r="I441" i="1"/>
  <c r="I440" i="1"/>
  <c r="I439" i="1"/>
  <c r="I438" i="1"/>
  <c r="I429" i="1"/>
  <c r="I430" i="1"/>
  <c r="I431" i="1"/>
  <c r="I428" i="1"/>
  <c r="I420" i="1"/>
  <c r="I421" i="1"/>
  <c r="I422" i="1"/>
  <c r="I423" i="1"/>
  <c r="I424" i="1"/>
  <c r="I425" i="1"/>
  <c r="I426" i="1"/>
  <c r="I427" i="1"/>
  <c r="I419" i="1"/>
  <c r="I411" i="1"/>
  <c r="I412" i="1"/>
  <c r="I413" i="1"/>
  <c r="I414" i="1"/>
  <c r="I415" i="1"/>
  <c r="I416" i="1"/>
  <c r="I410" i="1"/>
  <c r="I318" i="1"/>
  <c r="I319" i="1"/>
  <c r="I321" i="1"/>
  <c r="I322" i="1"/>
  <c r="I323" i="1"/>
  <c r="I324" i="1"/>
  <c r="I310" i="1"/>
  <c r="I311" i="1"/>
  <c r="I312" i="1"/>
  <c r="I313" i="1"/>
  <c r="I314" i="1"/>
  <c r="I315" i="1"/>
  <c r="I309" i="1"/>
  <c r="I306" i="1"/>
  <c r="I293" i="1"/>
  <c r="I296" i="1"/>
  <c r="I297" i="1"/>
  <c r="I292" i="1"/>
  <c r="I266" i="1"/>
  <c r="I262" i="1"/>
  <c r="I257" i="1"/>
  <c r="I253" i="1"/>
  <c r="I251" i="1"/>
  <c r="I237" i="1"/>
  <c r="I236" i="1"/>
  <c r="I229" i="1"/>
  <c r="I230" i="1"/>
  <c r="I231" i="1"/>
  <c r="I232" i="1"/>
  <c r="I233" i="1"/>
  <c r="I228" i="1"/>
  <c r="L232" i="1" l="1"/>
  <c r="M232" i="1"/>
  <c r="M236" i="1"/>
  <c r="L236" i="1"/>
  <c r="M257" i="1"/>
  <c r="L257" i="1"/>
  <c r="M297" i="1"/>
  <c r="L297" i="1"/>
  <c r="L306" i="1"/>
  <c r="M306" i="1"/>
  <c r="M313" i="1"/>
  <c r="L313" i="1"/>
  <c r="M317" i="1"/>
  <c r="L317" i="1"/>
  <c r="L321" i="1"/>
  <c r="M321" i="1"/>
  <c r="M416" i="1"/>
  <c r="L416" i="1"/>
  <c r="M412" i="1"/>
  <c r="L412" i="1"/>
  <c r="M426" i="1"/>
  <c r="L426" i="1"/>
  <c r="M422" i="1"/>
  <c r="L422" i="1"/>
  <c r="L431" i="1"/>
  <c r="M431" i="1"/>
  <c r="L439" i="1"/>
  <c r="M439" i="1"/>
  <c r="M196" i="1"/>
  <c r="L196" i="1"/>
  <c r="L264" i="1"/>
  <c r="M264" i="1"/>
  <c r="L231" i="1"/>
  <c r="M231" i="1"/>
  <c r="L237" i="1"/>
  <c r="M237" i="1"/>
  <c r="L262" i="1"/>
  <c r="M262" i="1"/>
  <c r="L296" i="1"/>
  <c r="M296" i="1"/>
  <c r="M309" i="1"/>
  <c r="L309" i="1"/>
  <c r="L312" i="1"/>
  <c r="M312" i="1"/>
  <c r="L324" i="1"/>
  <c r="M324" i="1"/>
  <c r="M319" i="1"/>
  <c r="L319" i="1"/>
  <c r="L415" i="1"/>
  <c r="M415" i="1"/>
  <c r="L411" i="1"/>
  <c r="M411" i="1"/>
  <c r="L425" i="1"/>
  <c r="M425" i="1"/>
  <c r="L421" i="1"/>
  <c r="M421" i="1"/>
  <c r="M430" i="1"/>
  <c r="L430" i="1"/>
  <c r="M440" i="1"/>
  <c r="L440" i="1"/>
  <c r="L195" i="1"/>
  <c r="M195" i="1"/>
  <c r="M325" i="1"/>
  <c r="L325" i="1"/>
  <c r="M228" i="1"/>
  <c r="L228" i="1"/>
  <c r="L230" i="1"/>
  <c r="M230" i="1"/>
  <c r="L251" i="1"/>
  <c r="M251" i="1"/>
  <c r="L266" i="1"/>
  <c r="M266" i="1"/>
  <c r="M295" i="1"/>
  <c r="L295" i="1"/>
  <c r="M315" i="1"/>
  <c r="L315" i="1"/>
  <c r="L311" i="1"/>
  <c r="M311" i="1"/>
  <c r="L323" i="1"/>
  <c r="M323" i="1"/>
  <c r="L318" i="1"/>
  <c r="M318" i="1"/>
  <c r="L414" i="1"/>
  <c r="M414" i="1"/>
  <c r="L419" i="1"/>
  <c r="M419" i="1"/>
  <c r="L424" i="1"/>
  <c r="M424" i="1"/>
  <c r="M420" i="1"/>
  <c r="L420" i="1"/>
  <c r="L429" i="1"/>
  <c r="M429" i="1"/>
  <c r="L441" i="1"/>
  <c r="M441" i="1"/>
  <c r="L49" i="1"/>
  <c r="M49" i="1"/>
  <c r="L252" i="1"/>
  <c r="M252" i="1"/>
  <c r="L233" i="1"/>
  <c r="M233" i="1"/>
  <c r="L229" i="1"/>
  <c r="M229" i="1"/>
  <c r="M253" i="1"/>
  <c r="L253" i="1"/>
  <c r="L292" i="1"/>
  <c r="M292" i="1"/>
  <c r="M293" i="1"/>
  <c r="L293" i="1"/>
  <c r="L314" i="1"/>
  <c r="M314" i="1"/>
  <c r="L310" i="1"/>
  <c r="M310" i="1"/>
  <c r="L322" i="1"/>
  <c r="M322" i="1"/>
  <c r="M410" i="1"/>
  <c r="L410" i="1"/>
  <c r="L413" i="1"/>
  <c r="M413" i="1"/>
  <c r="L427" i="1"/>
  <c r="M427" i="1"/>
  <c r="L423" i="1"/>
  <c r="M423" i="1"/>
  <c r="M428" i="1"/>
  <c r="L428" i="1"/>
  <c r="L438" i="1"/>
  <c r="M438" i="1"/>
  <c r="L66" i="1"/>
  <c r="M66" i="1"/>
  <c r="M263" i="1"/>
  <c r="L263" i="1"/>
  <c r="I194" i="1"/>
  <c r="I170" i="1"/>
  <c r="I168" i="1"/>
  <c r="I163" i="1"/>
  <c r="L176" i="1" l="1"/>
  <c r="M176" i="1"/>
  <c r="L163" i="1"/>
  <c r="M163" i="1"/>
  <c r="L194" i="1"/>
  <c r="M194" i="1"/>
  <c r="M168" i="1"/>
  <c r="L168" i="1"/>
  <c r="L170" i="1"/>
  <c r="M170" i="1"/>
  <c r="I65" i="1"/>
  <c r="I64" i="1"/>
  <c r="I63" i="1"/>
  <c r="I47" i="1"/>
  <c r="I46" i="1"/>
  <c r="I45" i="1"/>
  <c r="I41" i="1"/>
  <c r="L10" i="1"/>
  <c r="L45" i="1" l="1"/>
  <c r="M45" i="1"/>
  <c r="M46" i="1"/>
  <c r="L46" i="1"/>
  <c r="L47" i="1"/>
  <c r="M47" i="1"/>
  <c r="M64" i="1"/>
  <c r="L64" i="1"/>
  <c r="L65" i="1"/>
  <c r="M65" i="1"/>
  <c r="L41" i="1"/>
  <c r="M41" i="1"/>
  <c r="L63" i="1"/>
  <c r="M63" i="1"/>
  <c r="I172" i="1"/>
  <c r="L172" i="1" l="1"/>
  <c r="M172" i="1"/>
  <c r="I223" i="1"/>
  <c r="I225" i="1"/>
  <c r="I224" i="1"/>
  <c r="I222" i="1"/>
  <c r="I221" i="1"/>
  <c r="I220" i="1"/>
  <c r="I219" i="1"/>
  <c r="I217" i="1"/>
  <c r="I216" i="1"/>
  <c r="I215" i="1"/>
  <c r="I214" i="1"/>
  <c r="I212" i="1"/>
  <c r="I211" i="1"/>
  <c r="I210" i="1"/>
  <c r="I209" i="1"/>
  <c r="I208" i="1"/>
  <c r="I207" i="1"/>
  <c r="I206" i="1"/>
  <c r="I205" i="1"/>
  <c r="I204" i="1"/>
  <c r="I203" i="1"/>
  <c r="I202" i="1"/>
  <c r="I201" i="1"/>
  <c r="I200" i="1"/>
  <c r="I199" i="1"/>
  <c r="I190" i="1"/>
  <c r="I189" i="1"/>
  <c r="I188" i="1"/>
  <c r="I187" i="1"/>
  <c r="I186" i="1"/>
  <c r="I183" i="1"/>
  <c r="I182" i="1"/>
  <c r="I181" i="1"/>
  <c r="L187" i="1" l="1"/>
  <c r="M187" i="1"/>
  <c r="L203" i="1"/>
  <c r="M203" i="1"/>
  <c r="L223" i="1"/>
  <c r="M223" i="1"/>
  <c r="M188" i="1"/>
  <c r="L188" i="1"/>
  <c r="M208" i="1"/>
  <c r="L208" i="1"/>
  <c r="L217" i="1"/>
  <c r="M217" i="1"/>
  <c r="L189" i="1"/>
  <c r="M189" i="1"/>
  <c r="L209" i="1"/>
  <c r="M209" i="1"/>
  <c r="L219" i="1"/>
  <c r="M219" i="1"/>
  <c r="M186" i="1"/>
  <c r="L186" i="1"/>
  <c r="L190" i="1"/>
  <c r="M190" i="1"/>
  <c r="L202" i="1"/>
  <c r="M202" i="1"/>
  <c r="M206" i="1"/>
  <c r="L206" i="1"/>
  <c r="L210" i="1"/>
  <c r="M210" i="1"/>
  <c r="L215" i="1"/>
  <c r="M215" i="1"/>
  <c r="M220" i="1"/>
  <c r="L220" i="1"/>
  <c r="L225" i="1"/>
  <c r="M225" i="1"/>
  <c r="L181" i="1"/>
  <c r="M181" i="1"/>
  <c r="L199" i="1"/>
  <c r="M199" i="1"/>
  <c r="L207" i="1"/>
  <c r="M207" i="1"/>
  <c r="L211" i="1"/>
  <c r="M211" i="1"/>
  <c r="M216" i="1"/>
  <c r="L216" i="1"/>
  <c r="L221" i="1"/>
  <c r="M221" i="1"/>
  <c r="L182" i="1"/>
  <c r="M182" i="1"/>
  <c r="M200" i="1"/>
  <c r="L200" i="1"/>
  <c r="L204" i="1"/>
  <c r="M204" i="1"/>
  <c r="L212" i="1"/>
  <c r="M212" i="1"/>
  <c r="L222" i="1"/>
  <c r="M222" i="1"/>
  <c r="L183" i="1"/>
  <c r="M183" i="1"/>
  <c r="L201" i="1"/>
  <c r="M201" i="1"/>
  <c r="L205" i="1"/>
  <c r="M205" i="1"/>
  <c r="L214" i="1"/>
  <c r="M214" i="1"/>
  <c r="M224" i="1"/>
  <c r="L224" i="1"/>
  <c r="I218" i="1"/>
  <c r="M218" i="1" l="1"/>
  <c r="L218" i="1"/>
  <c r="I193" i="1"/>
  <c r="L193" i="1" l="1"/>
  <c r="M193" i="1"/>
  <c r="I55" i="1"/>
  <c r="I54" i="1"/>
  <c r="I53" i="1"/>
  <c r="I58" i="1"/>
  <c r="I59" i="1"/>
  <c r="I60" i="1"/>
  <c r="I57" i="1"/>
  <c r="I165" i="1"/>
  <c r="I158" i="1"/>
  <c r="I248" i="1"/>
  <c r="I247" i="1"/>
  <c r="I245" i="1"/>
  <c r="I244" i="1"/>
  <c r="I174" i="1"/>
  <c r="M174" i="1" l="1"/>
  <c r="L174" i="1"/>
  <c r="M60" i="1"/>
  <c r="L60" i="1"/>
  <c r="L55" i="1"/>
  <c r="M55" i="1"/>
  <c r="L165" i="1"/>
  <c r="M165" i="1"/>
  <c r="L248" i="1"/>
  <c r="M248" i="1"/>
  <c r="L54" i="1"/>
  <c r="M54" i="1"/>
  <c r="L244" i="1"/>
  <c r="M244" i="1"/>
  <c r="M158" i="1"/>
  <c r="L158" i="1"/>
  <c r="L59" i="1"/>
  <c r="M59" i="1"/>
  <c r="L245" i="1"/>
  <c r="M245" i="1"/>
  <c r="M58" i="1"/>
  <c r="L58" i="1"/>
  <c r="M247" i="1"/>
  <c r="L247" i="1"/>
  <c r="L57" i="1"/>
  <c r="M57" i="1"/>
  <c r="L53" i="1"/>
  <c r="M53" i="1"/>
  <c r="I51" i="1"/>
  <c r="L51" i="1" l="1"/>
  <c r="M51" i="1"/>
  <c r="K82" i="1"/>
  <c r="K86" i="1"/>
  <c r="K85" i="1"/>
  <c r="K84" i="1"/>
  <c r="K83" i="1"/>
  <c r="H75" i="7" l="1"/>
  <c r="H551" i="7"/>
  <c r="I551" i="7"/>
  <c r="H550" i="7"/>
  <c r="I550" i="7"/>
  <c r="H549" i="7"/>
  <c r="I549" i="7"/>
  <c r="H548" i="7"/>
  <c r="I548" i="7"/>
  <c r="H547" i="7"/>
  <c r="I547" i="7"/>
  <c r="H546" i="7"/>
  <c r="I546" i="7"/>
  <c r="H545" i="7"/>
  <c r="I545" i="7"/>
  <c r="H544" i="7"/>
  <c r="I544" i="7"/>
  <c r="H543" i="7"/>
  <c r="I543" i="7"/>
  <c r="H542" i="7"/>
  <c r="I542" i="7"/>
  <c r="H541" i="7"/>
  <c r="I541" i="7"/>
  <c r="H540" i="7"/>
  <c r="I540" i="7"/>
  <c r="H539" i="7"/>
  <c r="I539" i="7"/>
  <c r="H538" i="7"/>
  <c r="I538" i="7"/>
  <c r="H537" i="7"/>
  <c r="I537" i="7"/>
  <c r="H536" i="7"/>
  <c r="I536" i="7"/>
  <c r="H535" i="7"/>
  <c r="I535" i="7"/>
  <c r="H534" i="7"/>
  <c r="I534" i="7"/>
  <c r="H533" i="7"/>
  <c r="I533" i="7"/>
  <c r="H530" i="7"/>
  <c r="I530" i="7"/>
  <c r="H529" i="7"/>
  <c r="I529" i="7"/>
  <c r="H528" i="7"/>
  <c r="I528" i="7"/>
  <c r="H527" i="7"/>
  <c r="I527" i="7"/>
  <c r="H526" i="7"/>
  <c r="I526" i="7"/>
  <c r="H525" i="7"/>
  <c r="I525" i="7"/>
  <c r="H524" i="7"/>
  <c r="I524" i="7"/>
  <c r="H523" i="7"/>
  <c r="I523" i="7"/>
  <c r="H522" i="7"/>
  <c r="I522" i="7"/>
  <c r="H521" i="7"/>
  <c r="I521" i="7"/>
  <c r="H520" i="7"/>
  <c r="I520" i="7"/>
  <c r="H519" i="7"/>
  <c r="I519" i="7"/>
  <c r="H518" i="7"/>
  <c r="I518" i="7"/>
  <c r="H517" i="7"/>
  <c r="I517" i="7"/>
  <c r="H516" i="7"/>
  <c r="I516" i="7"/>
  <c r="H515" i="7"/>
  <c r="I515" i="7"/>
  <c r="H512" i="7"/>
  <c r="I512" i="7"/>
  <c r="H511" i="7"/>
  <c r="I511" i="7"/>
  <c r="H510" i="7"/>
  <c r="I510" i="7"/>
  <c r="H508" i="7"/>
  <c r="I508" i="7"/>
  <c r="H507" i="7"/>
  <c r="I507" i="7"/>
  <c r="H506" i="7"/>
  <c r="I506" i="7"/>
  <c r="H504" i="7"/>
  <c r="I504" i="7"/>
  <c r="H503" i="7"/>
  <c r="I503" i="7"/>
  <c r="H502" i="7"/>
  <c r="I502" i="7"/>
  <c r="H500" i="7"/>
  <c r="I500" i="7"/>
  <c r="H499" i="7"/>
  <c r="I499" i="7"/>
  <c r="H497" i="7"/>
  <c r="I497" i="7"/>
  <c r="H495" i="7"/>
  <c r="I495" i="7"/>
  <c r="H494" i="7"/>
  <c r="I494" i="7"/>
  <c r="H493" i="7"/>
  <c r="I493" i="7"/>
  <c r="H491" i="7"/>
  <c r="I491" i="7"/>
  <c r="H490" i="7"/>
  <c r="I490" i="7"/>
  <c r="H489" i="7"/>
  <c r="I489" i="7"/>
  <c r="I230" i="7"/>
  <c r="I229" i="7"/>
  <c r="I219" i="7"/>
  <c r="I218" i="7"/>
  <c r="I217" i="7"/>
  <c r="H166" i="7"/>
  <c r="I166" i="7"/>
  <c r="H157" i="7"/>
  <c r="I89" i="7"/>
  <c r="H89" i="7"/>
  <c r="I74" i="7"/>
  <c r="I73" i="7"/>
  <c r="I71" i="7"/>
  <c r="I70" i="7"/>
  <c r="I63" i="7"/>
  <c r="I62" i="7"/>
  <c r="I61" i="7"/>
  <c r="I39" i="7"/>
  <c r="I38" i="7"/>
  <c r="I37" i="7"/>
  <c r="I36" i="7"/>
  <c r="I35" i="7"/>
  <c r="I34" i="7"/>
  <c r="I33" i="7"/>
  <c r="I32" i="7"/>
  <c r="I31" i="7"/>
  <c r="I30" i="7"/>
  <c r="I29" i="7"/>
  <c r="I28" i="7"/>
  <c r="I27" i="7"/>
  <c r="I26" i="7"/>
  <c r="I25" i="7"/>
  <c r="I24" i="7"/>
  <c r="I23" i="7"/>
  <c r="I22" i="7"/>
  <c r="I21" i="7"/>
  <c r="I20" i="7"/>
  <c r="I17" i="7"/>
  <c r="I16" i="7"/>
  <c r="I15" i="7"/>
  <c r="I14" i="7"/>
  <c r="I75" i="7"/>
  <c r="C8" i="2"/>
  <c r="C9" i="2" s="1"/>
  <c r="C11" i="2"/>
  <c r="C7" i="2"/>
  <c r="C10" i="2" l="1"/>
</calcChain>
</file>

<file path=xl/comments1.xml><?xml version="1.0" encoding="utf-8"?>
<comments xmlns="http://schemas.openxmlformats.org/spreadsheetml/2006/main">
  <authors>
    <author>tc={B18BD10C-9284-4A66-8422-F803DE5E8169}</author>
    <author>Andrijana Kreso</author>
  </authors>
  <commentList>
    <comment ref="H181"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2022/23 Fee + increase 4.5% + 1.50/unit as per referendum phased in over two yrs due to construction delays (2.99/unit approved - 50% in 2022/23 and 50% in 2023/24) </t>
        </r>
      </text>
    </comment>
    <comment ref="H223" authorId="1" shapeId="0">
      <text>
        <r>
          <rPr>
            <b/>
            <sz val="9"/>
            <color indexed="81"/>
            <rFont val="Tahoma"/>
            <family val="2"/>
          </rPr>
          <t>Andrijana Kreso:</t>
        </r>
        <r>
          <rPr>
            <sz val="9"/>
            <color indexed="81"/>
            <rFont val="Tahoma"/>
            <family val="2"/>
          </rPr>
          <t xml:space="preserve">
CORRECTION TO 2022/23 Fee APPROVED S/B 2022/23 Fee + increase 4.5%
2021/22 fee increase by CPI + $10/student re Dbac expansion</t>
        </r>
      </text>
    </comment>
  </commentList>
</comments>
</file>

<file path=xl/sharedStrings.xml><?xml version="1.0" encoding="utf-8"?>
<sst xmlns="http://schemas.openxmlformats.org/spreadsheetml/2006/main" count="2832" uniqueCount="1258">
  <si>
    <t>Owner</t>
  </si>
  <si>
    <t>a)   Collected On Behalf Of And Remitted To Student Organizations</t>
  </si>
  <si>
    <t>MSU</t>
  </si>
  <si>
    <t>Ontario Public Interest Research Group</t>
  </si>
  <si>
    <t>GSA</t>
  </si>
  <si>
    <t>Administered By Financial Services</t>
  </si>
  <si>
    <t xml:space="preserve"> </t>
  </si>
  <si>
    <t>McMaster Solar Car Project</t>
  </si>
  <si>
    <t>Undergraduate - Specific Full-Time Students</t>
  </si>
  <si>
    <t>Arts &amp; Science Students Society</t>
  </si>
  <si>
    <t>Society</t>
  </si>
  <si>
    <t>Commerce Students Society</t>
  </si>
  <si>
    <t>Humanities Students Society</t>
  </si>
  <si>
    <t>Medical Students Society</t>
  </si>
  <si>
    <t>Science Students Society</t>
  </si>
  <si>
    <t>Social Sciences Students Society</t>
  </si>
  <si>
    <t>Administered By Registrar</t>
  </si>
  <si>
    <t>Administered By Graduate Studies Office</t>
  </si>
  <si>
    <t>Administered By Hospitality Services</t>
  </si>
  <si>
    <t>Administered By Library</t>
  </si>
  <si>
    <t>Administered By Faculty of Engineering</t>
  </si>
  <si>
    <t>Administered By Faculty of Health Sciences</t>
  </si>
  <si>
    <t>Administered By Student Services</t>
  </si>
  <si>
    <t>MSU Health and Dental Insurance - Medicine</t>
  </si>
  <si>
    <t>Administered By Faculty of Business</t>
  </si>
  <si>
    <t>*</t>
  </si>
  <si>
    <t>Administered By Faculty of Humanities</t>
  </si>
  <si>
    <t>Note</t>
  </si>
  <si>
    <t>MBA Society</t>
  </si>
  <si>
    <t xml:space="preserve">Engineers Without Borders </t>
  </si>
  <si>
    <t>Option to use Credit Card to pay Student Account</t>
  </si>
  <si>
    <t>Organization</t>
  </si>
  <si>
    <t xml:space="preserve">b)   Collected on behalf of Student Organizations for </t>
  </si>
  <si>
    <t>Director, Athletics &amp; Recreation</t>
  </si>
  <si>
    <t>AVP (Students &amp; Learning) &amp; Dean of Students</t>
  </si>
  <si>
    <t>Manager, Science Career &amp; Co-op Office</t>
  </si>
  <si>
    <t>Director, Admin &amp; Finance - Engineering</t>
  </si>
  <si>
    <t>Director, Admin - DeGroote School of Business</t>
  </si>
  <si>
    <t>University Registrar</t>
  </si>
  <si>
    <t>Assoc. Registrar &amp; Graduate Secretary</t>
  </si>
  <si>
    <t>Director, Hospitality Services</t>
  </si>
  <si>
    <t>Manager, Library Business Office</t>
  </si>
  <si>
    <t>Director, Humanities Media &amp; Computing</t>
  </si>
  <si>
    <t>Director, Housing &amp; Conference Services</t>
  </si>
  <si>
    <t>Manager, Student Accounts &amp; Cashiers</t>
  </si>
  <si>
    <t>MSU Health and Dental Insurance - Midwifery</t>
  </si>
  <si>
    <t>c)   Fees Charged By the University</t>
  </si>
  <si>
    <t>MBA Association</t>
  </si>
  <si>
    <t>NOTES</t>
  </si>
  <si>
    <t>Undergraduate - Registered in 18 or more units at any time during the fall and winter or spring and summer terms</t>
  </si>
  <si>
    <t>Undergraduate - Registered in 17 or fewer units at any time during the fall and winter or spring and summer terms</t>
  </si>
  <si>
    <t>University administered programs (fall and winter terms)</t>
  </si>
  <si>
    <t xml:space="preserve">   </t>
  </si>
  <si>
    <t>Biomedical Discovery and Commercialization Society</t>
  </si>
  <si>
    <t xml:space="preserve">HCS Admin Fee - Room Change </t>
  </si>
  <si>
    <t>MSU - Ancillary Fee for CFMU-FM</t>
  </si>
  <si>
    <t>MSU - WUSC Student Refugee Students</t>
  </si>
  <si>
    <t>MSU - H.S.R. Bus Pass Fee</t>
  </si>
  <si>
    <t>MSU - University Centre (MUSC) (per unit to max 30 units)</t>
  </si>
  <si>
    <t>MSU - Incite Publication</t>
  </si>
  <si>
    <t>MSU - Health Insurance Plan</t>
  </si>
  <si>
    <t>MSU - Dental</t>
  </si>
  <si>
    <t>MSU - McMaster Marching Band</t>
  </si>
  <si>
    <t>Post-Degree (per 1/2 course)</t>
  </si>
  <si>
    <t>Dental Insurance Plan for non-CUPE students</t>
  </si>
  <si>
    <t>Full-time and  Part-Time - Dental Insurance Plan</t>
  </si>
  <si>
    <t>January Start - Dental Insurance Plan</t>
  </si>
  <si>
    <t>Health Insurance Plan</t>
  </si>
  <si>
    <t>Full-time and  Part-Time - Health Insurance Plan</t>
  </si>
  <si>
    <t>January Start - Health Insurance Plan</t>
  </si>
  <si>
    <t>H.S.R. Bus Pass Fee</t>
  </si>
  <si>
    <t>Health Insurance Plan- Divinity</t>
  </si>
  <si>
    <t>Full-Time (per term)</t>
  </si>
  <si>
    <t>Co-op (per term)</t>
  </si>
  <si>
    <t>Allen Gould Trading Floor Fee (per term)</t>
  </si>
  <si>
    <t>Centre for Bus Career Dev Services</t>
  </si>
  <si>
    <t xml:space="preserve">Hatch Centre for Experiential Learning </t>
  </si>
  <si>
    <t xml:space="preserve">Endowment </t>
  </si>
  <si>
    <t>Experiential Education Initiative</t>
  </si>
  <si>
    <t>GSA - Full-Time and Part-Time (per term)</t>
  </si>
  <si>
    <t>MSU - Full-Time (per unit to maximum 30 units)</t>
  </si>
  <si>
    <t>Undergrads (1 - 17 units, per unit)</t>
  </si>
  <si>
    <t>MBA - Full-Time (per term)</t>
  </si>
  <si>
    <t>MBA - Part-Time (per term)</t>
  </si>
  <si>
    <t>Midwifery</t>
  </si>
  <si>
    <t>Medical Students</t>
  </si>
  <si>
    <t>MAPS/MSU (per unit)</t>
  </si>
  <si>
    <t>Graduate Students Full-time (per term)</t>
  </si>
  <si>
    <t>Graduate Students Part-time (per term)</t>
  </si>
  <si>
    <t>Post-Degree (1/2 course)</t>
  </si>
  <si>
    <t>Per Unit (to maximum of 30 units - 5 courses)</t>
  </si>
  <si>
    <t>Medical Radiation Collaborative Fee</t>
  </si>
  <si>
    <t>Nursing - Full-Time</t>
  </si>
  <si>
    <t>Nursing - Part-Time (per unit)</t>
  </si>
  <si>
    <t xml:space="preserve">Medicine   </t>
  </si>
  <si>
    <t>Occupational Therapy</t>
  </si>
  <si>
    <t>Physiotherapy</t>
  </si>
  <si>
    <t>HSC Masters (MSc) Year 1 only</t>
  </si>
  <si>
    <t>HSC Doctorate (PhD) Year 1 only</t>
  </si>
  <si>
    <t>Communicable Disease Screening (includes CLS)</t>
  </si>
  <si>
    <t>Respiratory Mask Fitting (all FHS students, every year)</t>
  </si>
  <si>
    <t>Challenge for Credit (equal to tuition)</t>
  </si>
  <si>
    <t>Applications for Re-admission</t>
  </si>
  <si>
    <t>Applications to Part-Time Studies</t>
  </si>
  <si>
    <t>Examination Re-read (refunded if grade changed)</t>
  </si>
  <si>
    <t>Reinstatement Fee</t>
  </si>
  <si>
    <t>Replacement of Diploma</t>
  </si>
  <si>
    <t>Replacement Student ID Card</t>
  </si>
  <si>
    <t>External Exams Admin Fee</t>
  </si>
  <si>
    <t xml:space="preserve">Supplementary Application processing fee </t>
  </si>
  <si>
    <t>Rush Transcript Fee (24 hour rush service)</t>
  </si>
  <si>
    <t>Graduation Fee (for those attending)</t>
  </si>
  <si>
    <t>Diploma Delivery Fee (not charged for pick-ups)</t>
  </si>
  <si>
    <t>Transcript Fee (Students who are covered under the Admin Serv Fee and Students who pay the Modified Programs Service Fee are excluded)</t>
  </si>
  <si>
    <t>PhD Admission Deposit (deposit against fees)</t>
  </si>
  <si>
    <t>Master of Finance Admission Deposit (deposit against fees)</t>
  </si>
  <si>
    <t>MBA Admission Deposit (deposit against fees)</t>
  </si>
  <si>
    <t>MSc E Health Internship (per term - 2 four month periods)</t>
  </si>
  <si>
    <t>Commerce Internship Program</t>
  </si>
  <si>
    <t>Key Deposit for Graduate Students</t>
  </si>
  <si>
    <t>Graduate Application Fee (excludes OT/PT)</t>
  </si>
  <si>
    <t>Re-admission Application Fee</t>
  </si>
  <si>
    <t>Course Application Fee</t>
  </si>
  <si>
    <t>Diploma Application Fee</t>
  </si>
  <si>
    <t>Late Documents Fee</t>
  </si>
  <si>
    <t>Late Payment Fee (per term)</t>
  </si>
  <si>
    <t>Returned Payment Charge</t>
  </si>
  <si>
    <t>First occurrence</t>
  </si>
  <si>
    <t>Each subsequent occurrence - additional</t>
  </si>
  <si>
    <t>Interest Charge On Unpaid Accounts - per month</t>
  </si>
  <si>
    <t>Food Card Fine for Misuse</t>
  </si>
  <si>
    <t>Food Plan Withdrawal Fee</t>
  </si>
  <si>
    <t>Overdue Recall Books (per day)</t>
  </si>
  <si>
    <t>Overdue Reserve Material (per hour)</t>
  </si>
  <si>
    <t>Non-refundable Administration fee for Replacement Cost</t>
  </si>
  <si>
    <t>Replacement Cost (up to) - list of item costs will be posted for users</t>
  </si>
  <si>
    <t>Multimedia overdue equipment (max per day)</t>
  </si>
  <si>
    <t>Postgrad Med Educ - Interns/Residents Reg Fee</t>
  </si>
  <si>
    <t>M.D. Programme Application Fee</t>
  </si>
  <si>
    <t>Medicine Admission Deposit (deposit against fees)</t>
  </si>
  <si>
    <t>M.Sc. In Child Life and Pediatric Psychosocial Care (deposit against fees)</t>
  </si>
  <si>
    <t>Nursing Admission Deposit (deposit against fees)</t>
  </si>
  <si>
    <t>Nursing Program Supplementary Application Fee</t>
  </si>
  <si>
    <t>OT/PT Admission Deposit (deposit against fees)</t>
  </si>
  <si>
    <t>Physician Assistance Programme Application Fee</t>
  </si>
  <si>
    <t>Student Code of Conduct Fines</t>
  </si>
  <si>
    <t>Various offences up to $500</t>
  </si>
  <si>
    <t>Biohazard Kit</t>
  </si>
  <si>
    <t>Noise (first offence)</t>
  </si>
  <si>
    <t>Smoking (first offence)</t>
  </si>
  <si>
    <t>Loaning/duplicating  Residence card or keys</t>
  </si>
  <si>
    <t>Underage consumption of alcohol</t>
  </si>
  <si>
    <t>Alcohol consumed without proper Special Occasion Permit</t>
  </si>
  <si>
    <t>Possession, use or trafficking illegal substances</t>
  </si>
  <si>
    <t>Failing to complete a non-financial sanction</t>
  </si>
  <si>
    <t>Late move out fine (per day)</t>
  </si>
  <si>
    <t>Food Plans</t>
  </si>
  <si>
    <t>Optional Meal Plan 2</t>
  </si>
  <si>
    <t>Optional Meal Plan 3</t>
  </si>
  <si>
    <t>Optional Meal Plan 4</t>
  </si>
  <si>
    <t>Optional Meal Plan 1 (New - Mandatory Meal Plan)</t>
  </si>
  <si>
    <t>Verification of ID during exams</t>
  </si>
  <si>
    <t xml:space="preserve">HCS Admin Fee - Late Documents </t>
  </si>
  <si>
    <r>
      <t>Fees Charged By University As Incurred</t>
    </r>
    <r>
      <rPr>
        <b/>
        <sz val="12"/>
        <rFont val="Arial"/>
        <family val="2"/>
      </rPr>
      <t xml:space="preserve"> </t>
    </r>
  </si>
  <si>
    <t xml:space="preserve">An email and/or note has been received from the Owner confirming an increase by CPI or less than CPI.  </t>
  </si>
  <si>
    <t xml:space="preserve">No reply was received from the Owner.  When no reply is received, there is no change in the Fees from one year to </t>
  </si>
  <si>
    <t xml:space="preserve">The Biomedical Discovery and Commercialization (BDC) Society is a new society. The fees for these students were </t>
  </si>
  <si>
    <t xml:space="preserve">previously collected as part of the Bachelor of Health Science Society (BHSS), however, as the BDC is a separate </t>
  </si>
  <si>
    <t xml:space="preserve">program, they requested having their own society. The forming of their society was supported by the Faculty of Health </t>
  </si>
  <si>
    <t xml:space="preserve">and approval bodies for consultation/support (HCS Consultation Committees, Senate Sub Committee on Student </t>
  </si>
  <si>
    <t>Affairs, Ancillary Budget Process, etc).</t>
  </si>
  <si>
    <t xml:space="preserve">  </t>
  </si>
  <si>
    <t>Missed Appointment Fee (less than 15 minutes)</t>
  </si>
  <si>
    <t>Missed Appointment Fee (over 15 minutes)</t>
  </si>
  <si>
    <t>Setting off Fire Alarm/Failure to exit building (first offence)</t>
  </si>
  <si>
    <t>Tampering with fire safety equipment (first offence)</t>
  </si>
  <si>
    <t>Graduate Students Association</t>
  </si>
  <si>
    <t xml:space="preserve">Science and approved by the AVP (Students &amp; Learning) &amp; Dean of Students. The fee is the same as the students </t>
  </si>
  <si>
    <t xml:space="preserve">were being charged when they were part of the BHSS. </t>
  </si>
  <si>
    <t xml:space="preserve">The DeGroote Commerce Society held a vote at their Annual General Assembly to increase their Society Fee </t>
  </si>
  <si>
    <t xml:space="preserve">by $7.50. The increase was successfully voted through, as the meeting had quorum (over 2% of membership) and </t>
  </si>
  <si>
    <t>96% of votes were in favour of the increase.</t>
  </si>
  <si>
    <t>MBA</t>
  </si>
  <si>
    <t xml:space="preserve">Fee, Administrative Services Fees, Student Services Fee and Campus Health Fees. On campus students are charged </t>
  </si>
  <si>
    <t>Modified Programs (on campus)</t>
  </si>
  <si>
    <t>Modified Programs (off campus/online)</t>
  </si>
  <si>
    <t>Total Student Services Fee</t>
  </si>
  <si>
    <t>No</t>
  </si>
  <si>
    <t>Yes</t>
  </si>
  <si>
    <t>Student Wellness Centre vote</t>
  </si>
  <si>
    <t>SGS – Career Services Vote</t>
  </si>
  <si>
    <t xml:space="preserve">Modified Program Fee is composed of the following fees: Athletics &amp; Recreation Activity </t>
  </si>
  <si>
    <t xml:space="preserve">All Housing and Conference Service fee adjustments have proceeded through the appropriate consultation </t>
  </si>
  <si>
    <t>Per Year</t>
  </si>
  <si>
    <t>Options</t>
  </si>
  <si>
    <t>Residence Code of Conduct Fines - Various offences up to $500</t>
  </si>
  <si>
    <t>New Fee - $500</t>
  </si>
  <si>
    <t xml:space="preserve">No New Fee </t>
  </si>
  <si>
    <t xml:space="preserve">Fee Removed </t>
  </si>
  <si>
    <t>Fee Remains - $15</t>
  </si>
  <si>
    <t>Fee Remains - $75</t>
  </si>
  <si>
    <t>Fee Remains - $100</t>
  </si>
  <si>
    <t>Fee Remains - $50</t>
  </si>
  <si>
    <t>Fees</t>
  </si>
  <si>
    <t>Option 1 - Approved</t>
  </si>
  <si>
    <t>Option 2 - Not Approved</t>
  </si>
  <si>
    <t>$40.36+$17.50</t>
  </si>
  <si>
    <t>$39.88+$0.479 (CPI)</t>
  </si>
  <si>
    <t>$40.36+$23.86</t>
  </si>
  <si>
    <t>$40.36+$17.50+$23.86</t>
  </si>
  <si>
    <t>Additional Fees</t>
  </si>
  <si>
    <t>#1</t>
  </si>
  <si>
    <t>#2</t>
  </si>
  <si>
    <t>#3</t>
  </si>
  <si>
    <t>#4</t>
  </si>
  <si>
    <t xml:space="preserve">100% of these fees and off campus/online students are charged 60% of these fees. There appears to be a slight </t>
  </si>
  <si>
    <t xml:space="preserve">increase in this fee of greater than CPI, however, this reflect the fact the there was an oversight in a previous year when </t>
  </si>
  <si>
    <t>accordingly.</t>
  </si>
  <si>
    <t xml:space="preserve">updating this fee. While the components that make up this fee were increased by CPI, this fee was  not updated </t>
  </si>
  <si>
    <t xml:space="preserve">MERGE Application Fee </t>
  </si>
  <si>
    <t>Effective May 11, 2016, the University withdrew the Inter-Residence Council's (IRC) status as a recognized student</t>
  </si>
  <si>
    <t xml:space="preserve">organization. For the academic year 2016-17 and going forward, the IRC's fee will be collected and administered </t>
  </si>
  <si>
    <t xml:space="preserve">by the University for the benefit of the students in residence.  The fee will be called the Residence Life Activity Fee. </t>
  </si>
  <si>
    <t>MBA Co-op Program Fee (per work term)</t>
  </si>
  <si>
    <t>Career and Professional Development  Fee (per term)</t>
  </si>
  <si>
    <t xml:space="preserve">Bunk and Loft Room with Access to Single User Washroom was added in response to help accommodate the high </t>
  </si>
  <si>
    <t xml:space="preserve">volume of students requesting residence. </t>
  </si>
  <si>
    <t xml:space="preserve">The MBA Business Employment Service Fee and the MBA Co-op Placement Fee changes their names respectively </t>
  </si>
  <si>
    <t xml:space="preserve">to the Career and Professional Development Fee and the MBA Co-op Program Fee. There was no change in the </t>
  </si>
  <si>
    <t>amount or purpose of the fees. The name change was intended solely to clarify the purpose of the fees.</t>
  </si>
  <si>
    <t>John McGowan, Ryan MacDonald</t>
  </si>
  <si>
    <t>gm@msu.admin.mcmaster.ca, vpfinance@msu.mcmaster.ca</t>
  </si>
  <si>
    <t>VP Finance</t>
  </si>
  <si>
    <t>finmbaa@mcmaster.ca</t>
  </si>
  <si>
    <t>Cecilia Irazuzta</t>
  </si>
  <si>
    <t>cecilia@opirgmcmaster.org</t>
  </si>
  <si>
    <t>Mahfuzur Muhith/Andy Kwok</t>
  </si>
  <si>
    <t>muhithmr@mcmaster.ca/kwoka3@mcmaster.ca</t>
  </si>
  <si>
    <t>Treasurer</t>
  </si>
  <si>
    <t>treasurer@sassweb.ca</t>
  </si>
  <si>
    <t>Fin Co</t>
  </si>
  <si>
    <t>bhhsfc@learnlink.mcmaster.ca</t>
  </si>
  <si>
    <t>Carol Kwon</t>
  </si>
  <si>
    <t>kwonc@mcmaster.ca</t>
  </si>
  <si>
    <t>CFO</t>
  </si>
  <si>
    <t>cfo@degrootecommerce.ca</t>
  </si>
  <si>
    <t>vp.finance@macengsociety.ca</t>
  </si>
  <si>
    <t>administration@machumanities.ca</t>
  </si>
  <si>
    <t>Med Council</t>
  </si>
  <si>
    <t>qian.shi@medportal.ca</t>
  </si>
  <si>
    <t>Finance/President</t>
  </si>
  <si>
    <t>finance@munss.ca/president@munss.ca</t>
  </si>
  <si>
    <t>vpfinance@mcmastersciencesociety.com / gillm4@mcmaster.ca</t>
  </si>
  <si>
    <t>vpfinance@themsss.com</t>
  </si>
  <si>
    <t>mac.midwifery.sc@gmail.com</t>
  </si>
  <si>
    <t xml:space="preserve">Karen Richmond </t>
  </si>
  <si>
    <t>richmon@mcmaster.ca</t>
  </si>
  <si>
    <t>Ashley Ravenscroft</t>
  </si>
  <si>
    <t>gsaesa@mcmaster.ca</t>
  </si>
  <si>
    <t>Nancy Balfoort</t>
  </si>
  <si>
    <t>balfoort@mcmaster.ca</t>
  </si>
  <si>
    <t>Glen Grunwald</t>
  </si>
  <si>
    <t>grunwal@mcmaster.ca</t>
  </si>
  <si>
    <t>Nancy Gray</t>
  </si>
  <si>
    <t>graynan@mcmaster.ca</t>
  </si>
  <si>
    <t>Sean VK/Gina Robinson</t>
  </si>
  <si>
    <t>avpstud@mcmaster.ca,robing@mcmaster.ca</t>
  </si>
  <si>
    <t>Susan Birnie</t>
  </si>
  <si>
    <t>birnie@mcmaster.ca</t>
  </si>
  <si>
    <t>Lisa Barty</t>
  </si>
  <si>
    <t>bartyl@mcmaster.ca</t>
  </si>
  <si>
    <t>Susan Mitchell</t>
  </si>
  <si>
    <t>mitchel@mcmaster.ca</t>
  </si>
  <si>
    <t>Melissa Pool</t>
  </si>
  <si>
    <t>poolmc@mcmaster.ca</t>
  </si>
  <si>
    <t>Stephanie Baschiera</t>
  </si>
  <si>
    <t>baschie@mcmaster.ca</t>
  </si>
  <si>
    <t>Lynne Bennett</t>
  </si>
  <si>
    <t>bennec1@mcmaster.ca</t>
  </si>
  <si>
    <t>Chris Roberts</t>
  </si>
  <si>
    <t>roberch@mcmaster.ca</t>
  </si>
  <si>
    <t>Marlene Mastragostino</t>
  </si>
  <si>
    <t>mastrag@mcmaster.ca</t>
  </si>
  <si>
    <t>John Bell</t>
  </si>
  <si>
    <t>belljm@mcmaster.ca</t>
  </si>
  <si>
    <t>Kevin Beatty</t>
  </si>
  <si>
    <t>beattyk@mcmaster.ca</t>
  </si>
  <si>
    <t>** Stephanie is asking if they will increase rates</t>
  </si>
  <si>
    <t>The MBA E-Commerce Internship Program fee was removed as we are no longer offering this option</t>
  </si>
  <si>
    <t xml:space="preserve">Calendar Year 2016 All-Items CPI for Ontario is 1.8%. </t>
  </si>
  <si>
    <t>Director, Education Services (FHS)</t>
  </si>
  <si>
    <t>Nursing Credential Assessment Fee</t>
  </si>
  <si>
    <t xml:space="preserve">An email and/or note has been received from the Owner that indicates there will be no change in the 2017/18 &amp; 2018/19 Fees </t>
  </si>
  <si>
    <t>versus the 2016/17 Fees, therefore, the change is 0%.</t>
  </si>
  <si>
    <t xml:space="preserve">the next.  The 2017/18 &amp; 2018/19 Fees will equal the 2016/17 Fees, therefore, the change is 0%. </t>
  </si>
  <si>
    <t>Supplemental Admission Application</t>
  </si>
  <si>
    <t>Supplemental Admission application administered by KIRA Talent was approved at Fees Committee Oct 2016</t>
  </si>
  <si>
    <t>Physiotherapy Program, Supplemental Admission Application</t>
  </si>
  <si>
    <t xml:space="preserve">Supplemental Admission application administered by KIRA Talent by the School of Rehabiliation Science for their </t>
  </si>
  <si>
    <t>Physiotherapy Program</t>
  </si>
  <si>
    <t>On Demand Transcript Request (immediate production of official transcripts)</t>
  </si>
  <si>
    <t>TBD</t>
  </si>
  <si>
    <t xml:space="preserve">Student Assistance Program </t>
  </si>
  <si>
    <t>1)      Do they want to increase the Grad Students Association fees by 4%?</t>
  </si>
  <si>
    <t>a.      if yes their fee will increase by 4%</t>
  </si>
  <si>
    <t>b.      if no, they will pay CPI for both years</t>
  </si>
  <si>
    <t>Option A:  Increase to Capital/buidling fee for DBAC/Pulse expansion only:  If yes, increase by $59.10 for 2017/2018</t>
  </si>
  <si>
    <t xml:space="preserve">Option B: Increase to capital/building fee for DBAC/Pulse expansion + Student Activity Building expansion.  If yes, </t>
  </si>
  <si>
    <t>increase by $118.50 for 2017/2018 and flat for 2018/2019.</t>
  </si>
  <si>
    <r>
      <t xml:space="preserve"> and flat for 2018/19 </t>
    </r>
    <r>
      <rPr>
        <b/>
        <u/>
        <sz val="12"/>
        <rFont val="Arial"/>
        <family val="2"/>
      </rPr>
      <t>or</t>
    </r>
  </si>
  <si>
    <t>to provide value to students pending approval from committees.</t>
  </si>
  <si>
    <t xml:space="preserve">New Student Service Fee based on new CAF (Student Health Services, Student Services Fee, and Athletics &amp; Rec) - If approved, fees will be </t>
  </si>
  <si>
    <t>combined into one</t>
  </si>
  <si>
    <t>*New* Student Assistance Program Fee pending referedum vote by GSA in April</t>
  </si>
  <si>
    <t>*New* Psychology Benefit Enhancement Fee pending referedum vote by GSA in April</t>
  </si>
  <si>
    <t>*New* Student Legal Protection Fee pending referedum vote by GSA in April</t>
  </si>
  <si>
    <t>Removed MSU - Ancillary Fee for Marmor. No longer being charged.</t>
  </si>
  <si>
    <t>*New* Ontario Graduate Student Alliance OGSA Fee (per year) pending referedum vote by GSA in April</t>
  </si>
  <si>
    <t xml:space="preserve">*New* SOBi FT Graduate Student Fee (Social Bicycles Hamilton) Fee pending referedum vote by GSA in April. </t>
  </si>
  <si>
    <t>Still in negociations.</t>
  </si>
  <si>
    <t>GSA to provide number after meeting with Health Provider (February)</t>
  </si>
  <si>
    <t>*New* On Demand Transcript fee that want immediate production of an official transcript</t>
  </si>
  <si>
    <t xml:space="preserve">Increase in Graduation Fee (for those attending) to accommodate for venue cost increases and web casting for student's </t>
  </si>
  <si>
    <t>guests that are not able to attend</t>
  </si>
  <si>
    <t>External Exams Admin Fee increasing from $100 to $110 due to increased costs to deliver</t>
  </si>
  <si>
    <t xml:space="preserve">Increasing Supplementary Application processing fee from $85 to $90 due to the accommodate increased complexity from </t>
  </si>
  <si>
    <t>more complicated curriculums around the world.</t>
  </si>
  <si>
    <t xml:space="preserve">The Committee approves that students in the IBEHS program pay MES fees in Year 1 of the program (2017/18) as their society fees. </t>
  </si>
  <si>
    <t>IBEHS students will form their own society and establish their own society fees for Year 2 (2018/19). It is anticipated that this fee will be</t>
  </si>
  <si>
    <t xml:space="preserve"> similar to the MES fee. </t>
  </si>
  <si>
    <t xml:space="preserve">HSR Graduate fees from Public Works: Transit Division.  GSA Still in negotiations. </t>
  </si>
  <si>
    <t xml:space="preserve">The Graduate Students Association (GSA) will hold a referendum about the David Braley Athletics Centre Expansion: </t>
  </si>
  <si>
    <t>The students vote 'no' to both, then their fees for the athletics and recreation will increase by CPI only</t>
  </si>
  <si>
    <t>The Graduate Students Association (GSA) will hold a referendum:</t>
  </si>
  <si>
    <t>Due to an oversite, the Commerce Learning Resource Fee was missed on previous fee schedule but has been in place in previous years</t>
  </si>
  <si>
    <t>Undergraduate</t>
  </si>
  <si>
    <t>Graduate</t>
  </si>
  <si>
    <t>Overdue multimedia equipment or room key (per hour).  Daily maximum of $250.</t>
  </si>
  <si>
    <t>Overdue projectors got revised to Overdue multimedia equipment or room key (per hour).  Daily maximum of $250.</t>
  </si>
  <si>
    <t>"New" Learning Resources Fee of $100.</t>
  </si>
  <si>
    <t>Proposed pricing strategy in the 2017/18 &amp; 2018/19 budget, implementing an annual increase to the meal plans designed</t>
  </si>
  <si>
    <t>HSR Undergraduate fees from Public Works: Transit Division.  MSU Referendum passed new fee.</t>
  </si>
  <si>
    <t xml:space="preserve">Increased their fees by CPI, and then round up to the nearest full cent. </t>
  </si>
  <si>
    <t xml:space="preserve">Increasing Graduate Application Fee, Re-admission Application Fee, Course Application Fee and Diploma </t>
  </si>
  <si>
    <t>Application Fee from $100 to $110 to cover increased costs incurred by the School fo Graduate Studies.</t>
  </si>
  <si>
    <t>Midwifery, Medicine and MBA Health &amp; Dental insurance fees pending information from MSU.</t>
  </si>
  <si>
    <t>Credential assessment fee administered by the School of Nursing approved at Fees Committee Dec 2016.</t>
  </si>
  <si>
    <t>Increase in fees for late return of multimedia equipment to prevent late returns.</t>
  </si>
  <si>
    <t>Personal Cheque handling fee</t>
  </si>
  <si>
    <t>Faculty of Science Placement Fee (not BioPharm) (per work term)</t>
  </si>
  <si>
    <t>Faculty of Engineering Co-op Admin Fee (per year)</t>
  </si>
  <si>
    <t xml:space="preserve">All Housing and Conference Service fee adjustments will proceed through the appropriate consultation </t>
  </si>
  <si>
    <t>HCS Fee - December Break Stay</t>
  </si>
  <si>
    <t xml:space="preserve">HCS Fee - Safe Rentals </t>
  </si>
  <si>
    <t>HCS Admin Fee - Lost Key or Access Card</t>
  </si>
  <si>
    <t>HCS Admin Fee - Residence Withdrawal</t>
  </si>
  <si>
    <t/>
  </si>
  <si>
    <t>Code of Student Rights and Responsibilitiies</t>
  </si>
  <si>
    <t>Apartment - 2 person (Double Room)</t>
  </si>
  <si>
    <t>HCS Fee - Cleaning Service Packages</t>
  </si>
  <si>
    <t>HSC Fee - New Off-Campus Integration Program</t>
  </si>
  <si>
    <t>Residence (other than Apartment and Suite) - Single</t>
  </si>
  <si>
    <t>Residence (other than Apartment and Suite) - Double</t>
  </si>
  <si>
    <t>Residence (other than Apartment and Suite) - Single/Washroom</t>
  </si>
  <si>
    <t>Residence (other than Apartment and Suite) - Double/Washroom</t>
  </si>
  <si>
    <t>Residence (other than Apartment and Suite) - Single/Single-User Washroom</t>
  </si>
  <si>
    <t>Residence (other than Apartment and Suite) - Double/Single-User Washroom</t>
  </si>
  <si>
    <t>Lofted Triple/Single-User Washroom</t>
  </si>
  <si>
    <t>Apartment - 4/6 person (Single Room)</t>
  </si>
  <si>
    <t>Suite - 4 person (Single Room)</t>
  </si>
  <si>
    <t>Housing **</t>
  </si>
  <si>
    <t>HCS Optional requested services by students (maximum amounts listed in table)</t>
  </si>
  <si>
    <t>Director, Security and Parking Services</t>
  </si>
  <si>
    <t>Visitor Parking</t>
  </si>
  <si>
    <t>Weekday hourly rate to 4pm</t>
  </si>
  <si>
    <t>Maximum weekday to 4pm</t>
  </si>
  <si>
    <t>Flat rate after 4pm</t>
  </si>
  <si>
    <t>Lots G, H, Stadium Underground</t>
  </si>
  <si>
    <t>Lots M, P with shuttle service</t>
  </si>
  <si>
    <t>Daily flat rate</t>
  </si>
  <si>
    <t>Lots A, B, C, D, E, G, H, I, Stadium/Wilson</t>
  </si>
  <si>
    <t>Accessible Parking rate per day</t>
  </si>
  <si>
    <t>Lots F, J, Q meter parking (1 hr limit)</t>
  </si>
  <si>
    <t>Ron Joyce Centre</t>
  </si>
  <si>
    <t>Rate up to 4 hours - weekday daily rate</t>
  </si>
  <si>
    <t>Rate over 4 hours - weekday daily rate</t>
  </si>
  <si>
    <t>Flat rate evenings and weekends</t>
  </si>
  <si>
    <t>David Braley Health Science Centre surface parking</t>
  </si>
  <si>
    <t>Weekday hourly rate</t>
  </si>
  <si>
    <t>Maximum weekday</t>
  </si>
  <si>
    <t>David Braley Health Science Centre underground parking</t>
  </si>
  <si>
    <t>Max for validated tickets</t>
  </si>
  <si>
    <t>Permit Parking</t>
  </si>
  <si>
    <t>Parking Levy (on campus spaces only)</t>
  </si>
  <si>
    <t>Lots G, Q - per month</t>
  </si>
  <si>
    <t>Wilson Underground - per month</t>
  </si>
  <si>
    <t>Stadium Underground - per month</t>
  </si>
  <si>
    <t>Lots H,K,L - per month</t>
  </si>
  <si>
    <t>Lots M,N,P - per month</t>
  </si>
  <si>
    <t>Evening, accessible - per month</t>
  </si>
  <si>
    <t>Ward Ave - per month</t>
  </si>
  <si>
    <t>Commercial permit - per month</t>
  </si>
  <si>
    <t>Ron Joyce Centre - per month</t>
  </si>
  <si>
    <t>Ron Joyce Centre - per term</t>
  </si>
  <si>
    <t>Motorcycle</t>
  </si>
  <si>
    <t>David Braley Health Science Centre surface parking - per month</t>
  </si>
  <si>
    <t>David Braley Health Science Centre underground parking - per month</t>
  </si>
  <si>
    <t>Fines and Penalties</t>
  </si>
  <si>
    <t>Administration fee for non-payment within 10 days</t>
  </si>
  <si>
    <t>Locking a bike to non-approved device</t>
  </si>
  <si>
    <t>Parking in an area which is not designated as a parking area</t>
  </si>
  <si>
    <t>Parking in a parking area without a permit valid for that area and date</t>
  </si>
  <si>
    <t>Failure to align between parking lines</t>
  </si>
  <si>
    <t>Failure to squarely face entire concrete bumper</t>
  </si>
  <si>
    <t>Failure to obey regulatory signs</t>
  </si>
  <si>
    <t>Driving on other than campus roadways, driving on pedestrian walkways/sidewalks and grass areas</t>
  </si>
  <si>
    <t>Failure to yield right of way to pedestrians</t>
  </si>
  <si>
    <t>Contravention of the rules of the road</t>
  </si>
  <si>
    <t>Unauthorized use of a carpool space or permit</t>
  </si>
  <si>
    <t>Exceeding posted speed limit</t>
  </si>
  <si>
    <t>Failure to obey the directions of a member of the University staff when engaged in controlling traffic or parking</t>
  </si>
  <si>
    <t>Unauthorized use of the pedestrian zone</t>
  </si>
  <si>
    <t>Blocking or obstructing roadway, traffic sidewalk, fire hydrant building entrance or exit</t>
  </si>
  <si>
    <t>Supplying false information for a permit</t>
  </si>
  <si>
    <t>Parking in a designated Disabled Area</t>
  </si>
  <si>
    <t>Using an altered, or duplicated permit, or use of a permit by an unauthorized and/or suspended person or in an unauthorized or suspended vehicle</t>
  </si>
  <si>
    <t>Circumvention of parking control equipment, tailgating, manipulation of gate and gate system, failure to make payment for parking.</t>
  </si>
  <si>
    <t>All parking fee adjustments will proceed through the appropriate consultation: Budget Process.</t>
  </si>
  <si>
    <t>Sports Complex Building</t>
  </si>
  <si>
    <t>Athletics &amp; Recreation Activity</t>
  </si>
  <si>
    <t>Learning Resources</t>
  </si>
  <si>
    <t>Commerce Career Development Learning Resource Fee</t>
  </si>
  <si>
    <t>Faculty of Science Co-op Admin Fee (annual fee)</t>
  </si>
  <si>
    <t>Discontinue</t>
  </si>
  <si>
    <t>HCS Admin Fee - Lock Change</t>
  </si>
  <si>
    <t>Residence (other than Apartment and Suite) - Triple</t>
  </si>
  <si>
    <t>Residence (other than Apartment and Suite) - Quad</t>
  </si>
  <si>
    <t>Residence (other than Apartment and Suite) - Lofted Quad</t>
  </si>
  <si>
    <t xml:space="preserve">A decision was made at the COFM (Council of Ontario Faculties of Medicine) to increase the Postgraduate Registration Fee by </t>
  </si>
  <si>
    <t>Midwifery Student Midwife Collective</t>
  </si>
  <si>
    <t>Nursing Credential Assessment Fee (Students from abroad)</t>
  </si>
  <si>
    <t xml:space="preserve">by MSU and University, after the referendum passed, the fee can increase anywhere from CPI to 4% each year at the discretion </t>
  </si>
  <si>
    <t>No reply was received from the Owner after initial request and reminder emails were sent.  When no reply is received, there is no change in the</t>
  </si>
  <si>
    <t>of the office of the AVP (Students &amp; Learning) &amp; Dean of Students. Fee increases are related to anticipated costs.</t>
  </si>
  <si>
    <t xml:space="preserve">Captial Building Fee FT (May Start) Anuual </t>
  </si>
  <si>
    <t xml:space="preserve">Captial Building Fee PT (Sept Start) </t>
  </si>
  <si>
    <t xml:space="preserve">Capital Building Fee FT  (Sept Start) Annual </t>
  </si>
  <si>
    <t>Capital Building Fee PT (January start) Annual</t>
  </si>
  <si>
    <t>Capital Building Fee PT (Jan start) Annual</t>
  </si>
  <si>
    <t>Capital Building Fee PT (May start) Annual</t>
  </si>
  <si>
    <t>HSR Undergraduate fees from Public Works: Transit Division.  MSU Referendum in March 2017 passed new fee for 17/18, 18/19 and 19/20.</t>
  </si>
  <si>
    <t>Master Economics Co-op Fee (per work term)</t>
  </si>
  <si>
    <t>Director, Finance &amp; Admin - Social Sciences</t>
  </si>
  <si>
    <t>B-Tech Co-op Fee (per work term)</t>
  </si>
  <si>
    <t>Co-op</t>
  </si>
  <si>
    <t>McMaster University</t>
  </si>
  <si>
    <t>Supplemental Admission Application (Graduate Students)</t>
  </si>
  <si>
    <t>Master of Engineering &amp; Master of Technlogy Admission Deposit (deposit against fees)</t>
  </si>
  <si>
    <t>Master of Technlogy Entrepreneurship &amp; Innovation.</t>
  </si>
  <si>
    <t>Parking Fees (Appendix B.2)</t>
  </si>
  <si>
    <r>
      <rPr>
        <b/>
        <i/>
        <u/>
        <sz val="12"/>
        <rFont val="Arial"/>
        <family val="2"/>
      </rPr>
      <t>Additional Note:</t>
    </r>
    <r>
      <rPr>
        <i/>
        <sz val="12"/>
        <rFont val="Arial"/>
        <family val="2"/>
      </rPr>
      <t xml:space="preserve"> Fees listed in italics are non-sanctionable</t>
    </r>
  </si>
  <si>
    <t>The proposal to implement an annual increase to the meal plans has been approved by the First Year Student Council.</t>
  </si>
  <si>
    <t>Lots A, B,C,D,E,I, Wilson Underground</t>
  </si>
  <si>
    <t>Lots  B, C, D, E, I or "All" - per month</t>
  </si>
  <si>
    <t>Lot A - per month</t>
  </si>
  <si>
    <t>Affairs, Ancillary Budget Process, etc).  They are included in the Miscellaneous Fee Schedule to consolidate non-tuition fees into one schedule.</t>
  </si>
  <si>
    <t>They are included in the Miscellaneous Fee Schedule to consolidate non-tuition fees into one schedule.</t>
  </si>
  <si>
    <t>Housing And Food (See Appendix B.1)</t>
  </si>
  <si>
    <t>EMBA Admission Deposit (deposited against fees)</t>
  </si>
  <si>
    <t>Blended Learning PT MBA Admission Deposit (deposited against fees)</t>
  </si>
  <si>
    <t>B-Tech Degree Completion Program, Prior Learning Assessment</t>
  </si>
  <si>
    <t>Career and Co-op Education</t>
  </si>
  <si>
    <t>Faculty of Engineering Graduate Co-op Fee (per work term)</t>
  </si>
  <si>
    <t>https://www150.statcan.gc.ca/t1/tbl1/en/tv.action?pid=1810000413&amp;pickMembers%5B0%5D=1.14</t>
  </si>
  <si>
    <t xml:space="preserve">An email and/or note has been received from the Owner that indicates there will be no change in the 2019/20 &amp; 2020/21 Fees </t>
  </si>
  <si>
    <t xml:space="preserve"> Fees from one year to the next. The 2019/20 &amp; 2020/21 Fees will equal the 2018/19 Fees, therefore, the change is 0%. </t>
  </si>
  <si>
    <t>FHS Co-op Admin Fee (annual fee)</t>
  </si>
  <si>
    <t>FHS Placement Fee - BIOPHARM (per work term)</t>
  </si>
  <si>
    <t>2019/20 and 2020/21 MISCELLANEOUS FEES</t>
  </si>
  <si>
    <t xml:space="preserve">EMBA deposit increase from $4,000 to $5,000 approved at UFSC in December 2018. </t>
  </si>
  <si>
    <t>Consomer Price Index (CPI) is Ontario All-items Annual Average as found at (2.3% for 2018):</t>
  </si>
  <si>
    <t>Campus Classroom Technology rental for data projectors and camcorders (per hour).  Daily maximum of $65.</t>
  </si>
  <si>
    <t xml:space="preserve">Calendar Year 2018 All-Items CPI for Ontario is 2.3%. </t>
  </si>
  <si>
    <t xml:space="preserve">Referendum </t>
  </si>
  <si>
    <t>Referendum</t>
  </si>
  <si>
    <t>Increased fee from $28.11 to $33.11 was voted on and approved at the Society of Arts &amp; Science Students AGM on January 30, 2019</t>
  </si>
  <si>
    <t xml:space="preserve">**New** Annual $150 co-op administration fee for FHS BioPharm program approved at USFC in September 2018 to start in 2019/20. </t>
  </si>
  <si>
    <t>Approval was granted by Fees Committee in February 2019 to increase the Supplemental Admission Application fee from $40 to $60</t>
  </si>
  <si>
    <t>for graduate students in the Faculty of Engineering. This fee covers student use of an online interview software (KIRA) for admission.  Includes Master of Engineering</t>
  </si>
  <si>
    <t>Design, Master of Engineering Entrepreneurship &amp; Innovation, Master of Engineering in Manufacturing Engineering, Master of Engineering &amp; Public Policy and</t>
  </si>
  <si>
    <t>Fee changed to reflect the actual cost incurred to replace locks for students who require this service</t>
  </si>
  <si>
    <t>$35 in 2019/20 and 2020/21 to cover increased costs.</t>
  </si>
  <si>
    <t>Physician Assistant Education Program has increased fees to reflect changes and updates to admissions software/technical support</t>
  </si>
  <si>
    <t>HSR Undergraduate fees from Public Works: Transit Division.  GSA Referendum in March 2017 passed new fee for 17/18, 18/19 and 19/20.</t>
  </si>
  <si>
    <t>2019/20</t>
  </si>
  <si>
    <t xml:space="preserve">University Registrar/ McMaster University Executive Director of Finance, Special Projects </t>
  </si>
  <si>
    <t>Essential, Non-Essential, NA</t>
  </si>
  <si>
    <t>E</t>
  </si>
  <si>
    <t>NE</t>
  </si>
  <si>
    <t>NA</t>
  </si>
  <si>
    <t>The Essential vs. Non-Essential designation is 'Not Applicable' (NA) for Fees Charged by the University as Incurred.</t>
  </si>
  <si>
    <t xml:space="preserve">Student Service Fee combines (Student Health Services, Student Career Services Fee, and Athletics &amp; Rec) was approved at  MSU Student </t>
  </si>
  <si>
    <t>SC</t>
  </si>
  <si>
    <t>Grad Students FT Athletics &amp; Recreation Sub-Total (Jan Admit)</t>
  </si>
  <si>
    <t>Grad Students FT Athletics &amp; Recreation Sub-Total (May Admit)</t>
  </si>
  <si>
    <t>Grad Students PT Athletics &amp; Recreation Sub-Total (Sept Admit)</t>
  </si>
  <si>
    <t>Grad Students PT Athletics &amp; Recreation Sub-Total (May Admit)</t>
  </si>
  <si>
    <t>Grad Students PT Athletics &amp; Recreation Sub-Total (Jan Admit)</t>
  </si>
  <si>
    <t xml:space="preserve">This fee previously was a bundled fee that covered a variety of services. As a part of the Student Choice Initiative, </t>
  </si>
  <si>
    <t xml:space="preserve">Full-Time Academic Fee (Sept or Jan) Annual </t>
  </si>
  <si>
    <t xml:space="preserve">Part-Time Academic Fee (Sept or Jan) Annual </t>
  </si>
  <si>
    <t xml:space="preserve"> Full-Time - Academic Fee (May start) Annual</t>
  </si>
  <si>
    <t xml:space="preserve"> Part-Time - Academic Fee (May start) Annual</t>
  </si>
  <si>
    <t>Post-Degree Academic Fee (per 1/2 course)</t>
  </si>
  <si>
    <t>GSA Club funding - administration and funding of Grad clubs</t>
  </si>
  <si>
    <t>GSA Community Enhancement-  internal and external community-building activities</t>
  </si>
  <si>
    <t>GSA Events - Includes social, welcome week, and non-academic support events.</t>
  </si>
  <si>
    <t>GSA Advocacy - membership in student &amp; professional organizations</t>
  </si>
  <si>
    <t>MAPS - Career Services Fee</t>
  </si>
  <si>
    <t>MAPS - Student Building Fee</t>
  </si>
  <si>
    <t>MAPS - Academic Fee</t>
  </si>
  <si>
    <t>MAPS - Handbook Fee</t>
  </si>
  <si>
    <t>MAPS - Newsletter Fee</t>
  </si>
  <si>
    <t>MAPS</t>
  </si>
  <si>
    <t xml:space="preserve">MSU -  Child Care </t>
  </si>
  <si>
    <t xml:space="preserve">MSU -  Shinerama Fundraising Initiative Team </t>
  </si>
  <si>
    <t xml:space="preserve">MSU -  Horizons </t>
  </si>
  <si>
    <t xml:space="preserve">MSU -  Spark </t>
  </si>
  <si>
    <t xml:space="preserve">MSU -  First Year Council </t>
  </si>
  <si>
    <t xml:space="preserve">MSU -  Compass Information Centre </t>
  </si>
  <si>
    <t xml:space="preserve">MSU -  Campus Events </t>
  </si>
  <si>
    <t xml:space="preserve">MSU -  Silhouette </t>
  </si>
  <si>
    <t xml:space="preserve">MSU - MacFarmstand </t>
  </si>
  <si>
    <t>GSA Fees - Increased Health, Dental and Student Assistance fees passed at March 21, 2019 GSA AGM</t>
  </si>
  <si>
    <t>Supplementary Fees</t>
  </si>
  <si>
    <t>Transcripts, Letters, Tax Forms &amp; Certificates Fee</t>
  </si>
  <si>
    <t>MSU - Campus Safety</t>
  </si>
  <si>
    <t>MSU - Health &amp; Counselling</t>
  </si>
  <si>
    <t>MSU -  Recreation</t>
  </si>
  <si>
    <t>MSU -  Capital Building</t>
  </si>
  <si>
    <t>MSU -  Academic Support</t>
  </si>
  <si>
    <t xml:space="preserve">MSU - Maroons Spirit Society </t>
  </si>
  <si>
    <t>MSU - Clubs Funding</t>
  </si>
  <si>
    <t>MSU - MacCycle</t>
  </si>
  <si>
    <t>Comments</t>
  </si>
  <si>
    <t>McMaster Science Society</t>
  </si>
  <si>
    <t>Fee Name</t>
  </si>
  <si>
    <t xml:space="preserve">Fee </t>
  </si>
  <si>
    <t>Current Society Fee</t>
  </si>
  <si>
    <t>Tutoring</t>
  </si>
  <si>
    <t>Academic Support - fits with 'peer tutoring'</t>
  </si>
  <si>
    <t>Quantum Leap</t>
  </si>
  <si>
    <t>Current Career &amp; Co-op Fee</t>
  </si>
  <si>
    <t>Student Opportunity Grants</t>
  </si>
  <si>
    <t>Grants to students for academic &amp; professional development. Does not appear to qualify as essential</t>
  </si>
  <si>
    <t>Science Initiative Fund</t>
  </si>
  <si>
    <t>Science Conference. Does not necessarily look to fit as stand alone, essential fee. Could Current Career &amp; Co-op Fee be increased by CPI to cover this cost?</t>
  </si>
  <si>
    <t>Sports Tournaments</t>
  </si>
  <si>
    <t>Symbiosis</t>
  </si>
  <si>
    <t>Appears to be non-essential</t>
  </si>
  <si>
    <t>Science Event. Does not necessarily look to fit as stand alone, essential fee. Could Current Career &amp; Co-op Fee be increased by CPI to cover this cost?</t>
  </si>
  <si>
    <t>Granting initiative for science specific projects. Does not appear to qualifty.</t>
  </si>
  <si>
    <t>Mentorship</t>
  </si>
  <si>
    <t>Mentorship program pairing upper year students with first years</t>
  </si>
  <si>
    <t>Academic Round Table</t>
  </si>
  <si>
    <t>Event that connects professors with students</t>
  </si>
  <si>
    <t>McMaster Engineering Society</t>
  </si>
  <si>
    <t xml:space="preserve">Current Endowment </t>
  </si>
  <si>
    <t xml:space="preserve">Current Hatch Centre for Experiential Learning </t>
  </si>
  <si>
    <t>Current Career and Co-op Education</t>
  </si>
  <si>
    <t>Non-Essential. Opt-out process previously in place for this fee</t>
  </si>
  <si>
    <t>Essential Capital Building Fee</t>
  </si>
  <si>
    <t>Wellness Program</t>
  </si>
  <si>
    <t>LinkedIn Photoshoots</t>
  </si>
  <si>
    <t>Appears to be non-essential. However could Current Career &amp; Co-op fee be increased by CPI to cover cost?</t>
  </si>
  <si>
    <t>Tutoring Program</t>
  </si>
  <si>
    <t>Mentorship Program</t>
  </si>
  <si>
    <t>Technical Teams - Engineering 4EX3</t>
  </si>
  <si>
    <t>Non-Technical Groups - Engineering 3CX3</t>
  </si>
  <si>
    <t>Hatch Booking System</t>
  </si>
  <si>
    <t>Cost for MES to run the booking system for the Hatch building. Appears to be non-essential, but could Hatch Fee be increased by CPI to help support?</t>
  </si>
  <si>
    <t>Nursing Society</t>
  </si>
  <si>
    <t>Nursing Graduation Pinning Ceremony Fee</t>
  </si>
  <si>
    <t>Special 'pinning ceremony' for nursing program on convocation day. Could fit with Student Achivement and Records category</t>
  </si>
  <si>
    <t>DeGroote Commerce Society</t>
  </si>
  <si>
    <t>Essential Fee - Academic Support</t>
  </si>
  <si>
    <t>Current- Allen Gould Trading Floor Fee (per term)</t>
  </si>
  <si>
    <t>Current Centre for Bus Career Dev Services</t>
  </si>
  <si>
    <t>JDCC DeGroote</t>
  </si>
  <si>
    <t>DeGroote Business Challenge</t>
  </si>
  <si>
    <t>Backpacks to Briefcases</t>
  </si>
  <si>
    <t>First Year Oridentation Program Mentorship Aid</t>
  </si>
  <si>
    <t>Total Academic Development Fee</t>
  </si>
  <si>
    <t>Includes tutoring and mentorship from upper year students to first years</t>
  </si>
  <si>
    <t>Health Sciences Society</t>
  </si>
  <si>
    <t>Fundraiser for SACHA</t>
  </si>
  <si>
    <t>Wellness event - appears to be non-essential</t>
  </si>
  <si>
    <t>Essay Editing Workshop</t>
  </si>
  <si>
    <t>Faculty Night - Welcome Week</t>
  </si>
  <si>
    <t>Health Science Formal</t>
  </si>
  <si>
    <t>Intramural Subsidies</t>
  </si>
  <si>
    <t>Housing Info Night</t>
  </si>
  <si>
    <t>Wellness Week</t>
  </si>
  <si>
    <t>SHAMWOW Event</t>
  </si>
  <si>
    <t>BHSC Buddies</t>
  </si>
  <si>
    <t>Mentorship and Tutoring Program - academic support</t>
  </si>
  <si>
    <t>Life after BHSc</t>
  </si>
  <si>
    <t>Academic Support Fee</t>
  </si>
  <si>
    <t>Career Services Fee</t>
  </si>
  <si>
    <t>The 2 proposed fees are split across 3 initiatives. It appears as though the student-led career services and academic events may qualify. The conference funding and CMFS memberships appear to be non-essential</t>
  </si>
  <si>
    <t xml:space="preserve">Career Services - Student Success Centre </t>
  </si>
  <si>
    <t>as three separate fees for transparency. As per the Compulsory Ancillary Fee (CAF) Protocol Agreement that was signed on April 25, 2017</t>
  </si>
  <si>
    <t xml:space="preserve">Representative Assembly on April 23, 2017.  Student Health Services, Student Career Services and Athletics &amp; Rec fees are now charged </t>
  </si>
  <si>
    <t>Residence Life, Health &amp; Wellbeing Fee</t>
  </si>
  <si>
    <t>MAPS - Basic Health Resources</t>
  </si>
  <si>
    <t>MAPS - Student Tax Returns</t>
  </si>
  <si>
    <t>Science Students Society - Society Fee</t>
  </si>
  <si>
    <t>Science Students Society - Academic Support, Peer Tutoring &amp; Mentorship</t>
  </si>
  <si>
    <t>Engineering Society - Wellness Program</t>
  </si>
  <si>
    <t>Engineering Society - Tutoring &amp; Mentorship</t>
  </si>
  <si>
    <t>Nursing Students Society - Society Fee</t>
  </si>
  <si>
    <t>Nursing Students Society - Graduation Pinning Ceremony</t>
  </si>
  <si>
    <t>Commerce Students Society - Society Fee</t>
  </si>
  <si>
    <t>Bachelor of Health Sciences Society - Society Fee</t>
  </si>
  <si>
    <t>Bachelor of Health Sciences Society - Health &amp; Wellness Fee</t>
  </si>
  <si>
    <t>Medical Students Society - Society Fee</t>
  </si>
  <si>
    <t>Bachelor of Health Sciences Society - Academic Support, Peer Tutoring &amp; Mentorship Network Fee</t>
  </si>
  <si>
    <t>Medical Students Society - Academic Support Fee</t>
  </si>
  <si>
    <t>Medical Students Society - Career Services Fee</t>
  </si>
  <si>
    <t>Graduation Ring (per term)</t>
  </si>
  <si>
    <t>Double/Connected Shared Washroom</t>
  </si>
  <si>
    <t>Single/Connected Shared Washroom</t>
  </si>
  <si>
    <t>Super Single/Connected Shared Washrrom</t>
  </si>
  <si>
    <t>Housing (CES/Admissions) **</t>
  </si>
  <si>
    <t>Manager, Conference &amp; Event Services</t>
  </si>
  <si>
    <t>Summer Stay</t>
  </si>
  <si>
    <t>Spring &amp; Summer Residence Suite (Extended Spring &amp; Summer May to August)</t>
  </si>
  <si>
    <t>Spring &amp; Summer Residence Single Occupancy Term 1 May to June</t>
  </si>
  <si>
    <t>Spring &amp; Summer Residence Single Occupancy Term 2 June to August</t>
  </si>
  <si>
    <t>Spring &amp; Summer Residence Single Occupancy Term 3 May to August</t>
  </si>
  <si>
    <t>Spring &amp; Summer Residence Single Occupancy (Extended Spring &amp; Summer May to August)</t>
  </si>
  <si>
    <t>Spring &amp; Summer Residence Single Occupancy May</t>
  </si>
  <si>
    <t>Spring &amp; Summer Residence Single Occupancy June</t>
  </si>
  <si>
    <t>Spring &amp; Summer Residence Single Occupancy July</t>
  </si>
  <si>
    <t>Spring &amp; Summer Residence Double Occupancy Term 1 May to June</t>
  </si>
  <si>
    <t>Spring &amp; Summer Residence Double Occupancy Term 2 June to August</t>
  </si>
  <si>
    <t>Spring &amp; Summer Residence Double Occupancy Term 3 May to August</t>
  </si>
  <si>
    <t>Spring &amp; Summer Residence Double Occupancy (Extended Spring &amp; Summer May to August)</t>
  </si>
  <si>
    <t>Spring &amp; Summer Residence Double Occupancy May</t>
  </si>
  <si>
    <t>Spring &amp; Summer Residence Double Occupancy June</t>
  </si>
  <si>
    <t>Spring &amp; Summer Residence Double Occupancy July</t>
  </si>
  <si>
    <t>the previous fee has been split up to capture the essential and non-essential components for students. The USFC has approved</t>
  </si>
  <si>
    <t>Student Wellness Centre</t>
  </si>
  <si>
    <t>University Athletics and Recreation</t>
  </si>
  <si>
    <t>Grad Students FT Athletics &amp; Recreation (Sept Admit)</t>
  </si>
  <si>
    <t>Grad Student FT Wellness Centre (Sept Admit)</t>
  </si>
  <si>
    <t>Grad Student FT Wellness Centre (Jan Admit)</t>
  </si>
  <si>
    <t>Medical Students - Student Wellness Centre</t>
  </si>
  <si>
    <t>Grad Student FT Wellness Centre Sub-Total (May Admit)</t>
  </si>
  <si>
    <t>Grad Student PT Wellness Centre Sub-Total (Sept Admit)</t>
  </si>
  <si>
    <t>Grad Student PT Wellness Centre Sub-Total (Jan Admit)</t>
  </si>
  <si>
    <t>Grad Student PT Wellness Centre Sub-Total (May Admit)</t>
  </si>
  <si>
    <t>Student Services</t>
  </si>
  <si>
    <t xml:space="preserve">   MSU -  Provincial Advocacy Initiatives</t>
  </si>
  <si>
    <t xml:space="preserve">   MSU -  Emergency Grants</t>
  </si>
  <si>
    <t>Commerce Students Society - Academic Development</t>
  </si>
  <si>
    <t>Engineering Society</t>
  </si>
  <si>
    <t>Career and Co-op Education (previously included in Engineering Society Fee in section 1a)</t>
  </si>
  <si>
    <t>Engineering Society - Society Fee</t>
  </si>
  <si>
    <t>Previous MSU - Organization Fee</t>
  </si>
  <si>
    <t>Previous Bachelor of Health Sciences Society Fee</t>
  </si>
  <si>
    <t>Previous Commerce Students Society Society Fee</t>
  </si>
  <si>
    <t>Previous Engineering Society - Society Fee and Career &amp; Co-op Ed</t>
  </si>
  <si>
    <t>Previous Medical Students Society - Society Fee</t>
  </si>
  <si>
    <t>Previous Nursing Students Society - Society Fee</t>
  </si>
  <si>
    <t>Previous Science Students Society - Society Fee</t>
  </si>
  <si>
    <t>Previous MAPS - Organization Fee (per unit)</t>
  </si>
  <si>
    <t>Previous Centre for Continuing Education Students - MAPS - Organization Fee (per unit)</t>
  </si>
  <si>
    <t>MSU Health and Dental Insurance - MBA</t>
  </si>
  <si>
    <t>Previous Full-Time &amp; Co-op (per term)</t>
  </si>
  <si>
    <t xml:space="preserve">the designation of all essential and non-essential fees. </t>
  </si>
  <si>
    <t>Previous Full-Time - GSA Fee (Sept or Jan admit start) Annual</t>
  </si>
  <si>
    <t>Previous Part-Time - GSA Fee (Sept or Jan admit start) Annual</t>
  </si>
  <si>
    <t>Previous Post-Degree (per 1/2 course)</t>
  </si>
  <si>
    <t>Previous Full-Time - GSA Fee (May admit start) Annual</t>
  </si>
  <si>
    <t>Previous Part-Time - GSA Fee (May admit start) Annual</t>
  </si>
  <si>
    <t>Career Services &amp; Academic Support</t>
  </si>
  <si>
    <t xml:space="preserve">   Graduate Student Custom Letters fee</t>
  </si>
  <si>
    <t>Previous Student Services Fees (charged as  three separate fees listed above) FT Undergrad 18 units or more</t>
  </si>
  <si>
    <t>Nursing Collaborative Fee</t>
  </si>
  <si>
    <t>Previous First Year Orientation Fee</t>
  </si>
  <si>
    <t>First Year Orientation Fee - Essential</t>
  </si>
  <si>
    <t>First Year Orientation Fee - Non-essential</t>
  </si>
  <si>
    <t>Other Post-Degree Fees (charged as a flat fee if enrolled as a Post-Degree student)</t>
  </si>
  <si>
    <t>B. Eng Work Term Fee</t>
  </si>
  <si>
    <t>B. Eng Work Term Fee (new employer) - Students who secure their own work term, with an employer ECCS has never worked with before</t>
  </si>
  <si>
    <t>*2020/21 Fees have been provided in draft. Fees are subject to change based on the 2019 CPI</t>
  </si>
  <si>
    <t>or other administrative issues that arise that lead to requiring fee changes in 2020/21.</t>
  </si>
  <si>
    <t>Manager, Finance &amp; Administration, CCE</t>
  </si>
  <si>
    <t>New Student Activation Fee</t>
  </si>
  <si>
    <t>Application Fee</t>
  </si>
  <si>
    <t>Transfer of Credit Fee (external courses)</t>
  </si>
  <si>
    <t>Transfer of Credit Fee (CCE courses)</t>
  </si>
  <si>
    <t>Deferred Exam Fee</t>
  </si>
  <si>
    <t>Certificate Re-printing Fee</t>
  </si>
  <si>
    <t>Administered by the Centre for Continuing Education (CCE)</t>
  </si>
  <si>
    <t>MAPS - Auxiliary Fee</t>
  </si>
  <si>
    <t xml:space="preserve">Supplementary Fees have been designated Essential vs. Non-Essential based on MTCU guidelines. </t>
  </si>
  <si>
    <t>GSA Awards- Awards &amp; Ceremonies</t>
  </si>
  <si>
    <t>Student Health Services - Medical/Midwifery, Divinity Students</t>
  </si>
  <si>
    <t xml:space="preserve">MSU -  Creating Leadership Among Youth Conference </t>
  </si>
  <si>
    <t>19/20 Student Society 'Essential' Fees Submissions by Societies</t>
  </si>
  <si>
    <t>Essential - Student Buildings</t>
  </si>
  <si>
    <r>
      <t xml:space="preserve">Note: Ministry Guidelines for essential fees are available on page 17 of the </t>
    </r>
    <r>
      <rPr>
        <i/>
        <sz val="12"/>
        <rFont val="Arial"/>
        <family val="2"/>
      </rPr>
      <t xml:space="preserve">Tuition Fee Framework and Ancillary Fee Guidelines for Publically Assisted Universities 2019-20 and 2020-21. </t>
    </r>
    <r>
      <rPr>
        <sz val="12"/>
        <rFont val="Arial"/>
        <family val="2"/>
      </rPr>
      <t>The University and Student Society used the fees they wanted to charge for the upcoming year.</t>
    </r>
    <r>
      <rPr>
        <i/>
        <sz val="12"/>
        <rFont val="Arial"/>
        <family val="2"/>
      </rPr>
      <t xml:space="preserve"> </t>
    </r>
    <r>
      <rPr>
        <sz val="12"/>
        <rFont val="Arial"/>
        <family val="2"/>
      </rPr>
      <t>The UFSC used these guidelines to approve fees as essential vs. non-essential for 2019-20 &amp; 2020-21</t>
    </r>
  </si>
  <si>
    <t>Non-Essential - after fees were approved, MSU indicated they may look to include some of this fee in the 'Campus Safety Programs' category in future years</t>
  </si>
  <si>
    <t>Proposed as an essential Academic Support fee, but not approved by USFC and PVP due to lack of evidence that it fit within the ministry definition</t>
  </si>
  <si>
    <t>Further Rationale for Essential vs. Non-Essential</t>
  </si>
  <si>
    <t>Proposed as an essential Athletics &amp; Recreation fee, but not approved by USFC and PVP due to lack of evidence that it fit with the ministry definition. This could be revisited in future years if other Universities have essential fees supporting Marching Bands.</t>
  </si>
  <si>
    <r>
      <t xml:space="preserve">Note for entire 'Co-op section' - Work Placement fees do not fall under the essential/non-essential guidelines. There is a separate definition of applicable work placement fees on page 24 of the </t>
    </r>
    <r>
      <rPr>
        <i/>
        <sz val="12"/>
        <rFont val="Arial"/>
        <family val="2"/>
      </rPr>
      <t>Tuition Fee Framework and Ancillary Fee Guidelines for Publically-Assisted Universities 2019-20 and 2020-21</t>
    </r>
  </si>
  <si>
    <t xml:space="preserve">Essential - Campus Safety - see MSU 2019/20 Fees Submission for full explanation of what is included in this fee. </t>
  </si>
  <si>
    <t xml:space="preserve">Essential - Health &amp; Counselling - see MSU 2019/20 Fees Submission for full explanation of what is included in this fee. </t>
  </si>
  <si>
    <t xml:space="preserve">Essential - Athletics &amp; Recreation - see MSU 2019/20 Fees Submission for full explanation of what is included in this fee. </t>
  </si>
  <si>
    <t xml:space="preserve">Essential - Capital Building - see MSU 2019/20 Fees Submission for full explanation of what is included in this fee. </t>
  </si>
  <si>
    <t xml:space="preserve">Essential - Academic Support - see MSU 2019/20 Fees Submission for full explanation of what is included in this fee. </t>
  </si>
  <si>
    <t>Non - essential - originally propsed as an essential Athletics &amp; Recreation fee by MSU, but turned down by USFC &amp; PVP due to lack of evidence it fit the ministry definition</t>
  </si>
  <si>
    <t>Non - essential portion of club support. A fee to support Recreational clubs has been deemed essential under the above 'MSU - Recreation' fee above</t>
  </si>
  <si>
    <t>Non-essential - originally proposed as essential under Athletics &amp; Recreation, but did not fit ministry definition</t>
  </si>
  <si>
    <t>Essential - Academic Support</t>
  </si>
  <si>
    <t>Essential - Career Services</t>
  </si>
  <si>
    <t>Essential - Student Achievement &amp; Records</t>
  </si>
  <si>
    <t>Essential - Capital Building</t>
  </si>
  <si>
    <t>Agreement that CCE students will not be charged any non-essential fees. Since they are on a different payment system, it will be too hard to administer an opt out process for them this year</t>
  </si>
  <si>
    <t>Oringally proposed as an essential Financial Aid fee, but after ministry guidelines were released, it was clear to USFC that it did not fit</t>
  </si>
  <si>
    <t>Essential - Health &amp; Dental</t>
  </si>
  <si>
    <t>Essential Health &amp; Counselling</t>
  </si>
  <si>
    <t>Essential - Career Services - this fee previously rolled up to the Engineering Society fee and they would transfer this money to the Career &amp; Co-op office each year. It is now separated like the other faculties do so that the fee remains essential</t>
  </si>
  <si>
    <t>Essential - Athletics &amp; Recreation</t>
  </si>
  <si>
    <t>Essential - Financial Aid/Student Achievement &amp; Records</t>
  </si>
  <si>
    <t>Grad Student FT Wellness Centre  (May Admit)</t>
  </si>
  <si>
    <t>Grad Students FT Athletics &amp; Recreation  (May Admit)</t>
  </si>
  <si>
    <t>Grad Student PT Wellness Centre  (Sept Admit)</t>
  </si>
  <si>
    <t>Grad Students PT Athletics &amp; Recreation  (Sept Admit)</t>
  </si>
  <si>
    <t>Grad Student PT Wellness Centre  (Jan Admit)</t>
  </si>
  <si>
    <t>Grad Students PT Athletics &amp; Recreation  (Jan Admit)</t>
  </si>
  <si>
    <t>Grad Student PT Wellness Centre  (May Admit)</t>
  </si>
  <si>
    <t>Grad Students PT Athletics &amp; Recreation  (May Admit)</t>
  </si>
  <si>
    <t>Essential - Academic Support / Career Services</t>
  </si>
  <si>
    <t>Essential - Health &amp; Counselling</t>
  </si>
  <si>
    <t xml:space="preserve">Proposed as essential, but since MAPS is not actually directly providing any professional Health &amp; Counselling services, it was not approved as such </t>
  </si>
  <si>
    <t>Essential - Health &amp; Counselling / Athletics &amp; Recreation</t>
  </si>
  <si>
    <t>This part of the first year orientation fee will cover the t-shirts/events</t>
  </si>
  <si>
    <t>Essential - Academic Support / Career Services / Campus Safety programs</t>
  </si>
  <si>
    <t xml:space="preserve">Essential - Academic Support </t>
  </si>
  <si>
    <t>Note - these fees are all essential academic support requirements for specific programs in FHS</t>
  </si>
  <si>
    <t xml:space="preserve">Essential Fee - Career Services </t>
  </si>
  <si>
    <t>2019 Student Choice Initiative Process</t>
  </si>
  <si>
    <t>Key Contacts</t>
  </si>
  <si>
    <t>Result</t>
  </si>
  <si>
    <t>Task</t>
  </si>
  <si>
    <t>Actions Taken</t>
  </si>
  <si>
    <t>Date</t>
  </si>
  <si>
    <t>Initial Communication with all Independent Student Organizations</t>
  </si>
  <si>
    <t>Memo sent to all President and VP Finances for each society. Intent to meet with entire group highlighted.</t>
  </si>
  <si>
    <t>Follow-up meeting set for all Independent Student Organizations to review announcement from government</t>
  </si>
  <si>
    <t>President/VP Finance of all Independent Student Organizations, USFC</t>
  </si>
  <si>
    <t>Work with MSU, GSA and MAPS to identify potential essential vs. non-essential fees</t>
  </si>
  <si>
    <t>MSU, GSA, MAPS, USFC</t>
  </si>
  <si>
    <t>**See 1920 Society Fee Submissions tab for more details on what societies submitted as Essential fees. This was reviewed by USFC and fees that met ministry guidelines were approved</t>
  </si>
  <si>
    <t>Worked with MSU, GSA and MAPS to go over essential categories and to breakdown their organization fees into multiple separate fees</t>
  </si>
  <si>
    <t>MSU, GSA and MAPS attending Feb USFC meeting to review proposals for 19/20 essential vs non essential fees. Feedback given from USFC and many follow up meetings and back and forth scheduled before arriving at final approved fees from USFC</t>
  </si>
  <si>
    <t>Held meeting for all Independent Student Organizations</t>
  </si>
  <si>
    <t>Shared progress to date on SCI and all attendees shared ideas for how to best address the issue</t>
  </si>
  <si>
    <t>All other student societies provided with the opportunity to break out their society fee into essential vs. non essential categories. Proposals gathered and presented at USFC. Many of the fees presented by societies were not approved. However, approved fees now appear in 1920 Misc Fees Schedule</t>
  </si>
  <si>
    <t>Back-up</t>
  </si>
  <si>
    <t>HST Review</t>
  </si>
  <si>
    <t>President/VP Finance of all Independent Student Organizations, USFC, KPMG, Student Accounts</t>
  </si>
  <si>
    <t>Non-Essential Fee Descriptions</t>
  </si>
  <si>
    <t>Reached out to all Independent Student Organizations to get 254 character descriptions of all their non-essential fees. Students will be able to see these descriptions when deciding if they want to opt-out or not on non-essential fees. Links to websites with further information included in 254 characters</t>
  </si>
  <si>
    <t>Most societies have provided their descriptions for upload into Mosaic</t>
  </si>
  <si>
    <t>President/VP Finance of all Independent Student Organizations, Student Accounts</t>
  </si>
  <si>
    <t>SCI Committee Formed</t>
  </si>
  <si>
    <t>Project committee formed to operationalize this project</t>
  </si>
  <si>
    <t>Ongoing meetings to ensure project is on track. Regular engagement with MSU, MAPS and GSA to ensure students are informed of the work being done</t>
  </si>
  <si>
    <t>IT, Student Accounts, Nancy Gray, Registrar's Office, MSU, GSA, MAPS, McMaster Communications, Grad Studies office</t>
  </si>
  <si>
    <t>Upcoming/Ongoing Process</t>
  </si>
  <si>
    <t>Student to Opt-out in mid September</t>
  </si>
  <si>
    <t>System to be tested and finalized over the summer with input from student groups</t>
  </si>
  <si>
    <t>Calculate Independent Student Organization Remittance cheque amounts</t>
  </si>
  <si>
    <t>Run regular reports out of Mosaic to see how much was collected and can be paid out to each society. Further calculations can be done to find out the % of students that opted out of a fee vs. those who paid</t>
  </si>
  <si>
    <t>Follow up with Independent Student Organizations</t>
  </si>
  <si>
    <t>Ensure opt-out information is shared with Independent Student Organizations, potentially look to hold follow up meetings to strategize as a group for future years fee collection</t>
  </si>
  <si>
    <t>Request Misc Fee changes from all Misc Fee owners</t>
  </si>
  <si>
    <t>Finalize Misc Fees Schedule for 2020/21 &amp; 2021/22</t>
  </si>
  <si>
    <t>Update draft email to all fee owners in early December requesting all Misc Fee changes by Jan 31, 2020. There may need to be work with the Independent Student Organizations to identify further essential vs. non essential fees or changes to the current bre</t>
  </si>
  <si>
    <t>Compile all feedback and update Misc Fees Schedule. Present at USFC in February for approval. Assist Jacy in updating memo and submission for April Budget Committee, May PRC and June Board</t>
  </si>
  <si>
    <t>Review of Essential Fees</t>
  </si>
  <si>
    <t>Nancy Gray, Sean Van Koughnett, Jacy Lee, USFC</t>
  </si>
  <si>
    <t>Compliance Presentation with MSU</t>
  </si>
  <si>
    <t xml:space="preserve">MSU presented to Nancy Gray, Sean Van Koughnett and Mike Gourlay to provide a detailed breakdown on all of their proposed essential fees. This was done to give comfort to the university in approving their proposed fees. </t>
  </si>
  <si>
    <t>Determined that this should be an ongoing exercise with MSU (revisit in the late fall) to ensure transparency and compliance with Ministry regulations. McMaster will need to decide what we will require from MSU and other Student Organizations moving forward to ensure the essential fees they are charging are reasonable.</t>
  </si>
  <si>
    <t>Reviewed potential HST implications with KPMG for non-essential fees. Concluded that non-essential society fees could potentially trigger HST. Passed information on to societies for them to decide if they need to charge HST on their fees. Click link for KPMG position paper.</t>
  </si>
  <si>
    <t>MBAA and McMaster Engineering Society (MES) will charge HST in 1920 because they will be providing a distinct benefit to members who pay vs. those who do not. Although these two societies are going to collect HST this year, they may seek further tax advice in the future that will change their position. See link for further background information.</t>
  </si>
  <si>
    <t>Non essential 'other' fee to get MAPS back to the full total they have had in the past. USFC suggested we call this the 'auxillary fee' vs. the 'organization fee' for this year to best accurately capture that this fee covers the 'other expenses' that support MAPS</t>
  </si>
  <si>
    <t>Essential - Health &amp; Dental plan - MSU did not embed administrative costs in this fee. Their proportional administrative costs are embedded in some of their other essential fees.</t>
  </si>
  <si>
    <t>Essential - Health &amp; Dental plan = MSU health + dental + $30 admin fee</t>
  </si>
  <si>
    <t>Note that MSU and other student societies would like to have CPI increase each year to be based upon full original organization fee, not individual fees. The original referndum/agreement for fee increases was on the full organization fee, not for the fee that has been broken into many different componants for the Student Choice Initiative. USFC to verify this complies with guidelines</t>
  </si>
  <si>
    <t>Essential - Health &amp; Dental. GSA Health &amp; Dental fees now include the GSA cost of administration. These administrative costs were previously included in the GSA fee. At 2019 AGM, GSA approved to have admin costs included in these fees.</t>
  </si>
  <si>
    <t>As per previous referendum, Student Affairs would like the ability to increase the fee based on the previously approved Student Services Fee that includes the Student Wellness Centre, Career Services and Athletics &amp; Rec below. Student Affairs would like to maintain the flexibility to increase based on the full bundled fee, rather than only on the unbundled components. USFC to review.</t>
  </si>
  <si>
    <t>Essential - Transit Passes - As per ministry guidelines, this can continue if it is a contract renewal. GSA will need to vote on this in 2019/20.</t>
  </si>
  <si>
    <t>Starting with MSU, review that essential fees collected are actually being allocated to the areas indicated. If there has been over/under collection for the services, work with all Independent Student Organizations (ISOs) on a strategy to adjust fees for following year. Work with Nancy Gray, Sean Van Koughnett and Jacy Lee in determining what McMaster requires from Independent Student Organizations in terms of documentation to prove that they are spending essential fees on what they have indicated. It has previously been determined by PVP that we will not make ISOs sign an indemnity for this. However, we may require an increased layer of reporting, keeping in mind we do not want to make student organizations incur increased audit costs. We may look to get ISOs to list their revenue/expenses by each essential and non-essential fee they are collecting in order to ensure money is being spent for the purpose it was collected</t>
  </si>
  <si>
    <t>Ministry guidelines allow for existing bus pass contracts (or contract renewals) to remain essential. McMaster has a current contract and plans to renew the contract, so in this scenario the fee can remain essential. The MSU/GSA will need to go to referendum in 19/20 to renew the contract with HSR. Negotiations for the contract renewal to start late summer 2019.</t>
  </si>
  <si>
    <t>Approved</t>
  </si>
  <si>
    <t>Not Approved</t>
  </si>
  <si>
    <t>Approved combined tutoring, mentorship, academic round table ($0.93)</t>
  </si>
  <si>
    <t>Approved/not approved as essential</t>
  </si>
  <si>
    <t>Health fee</t>
  </si>
  <si>
    <t>Approved - combined tutoring/mentorship ($0.90)</t>
  </si>
  <si>
    <t>Experiencial education fee? Student groups essential for this course. Could fit under academic support. USFC determined this cannot be charged. If legitimate, should come out of tuition</t>
  </si>
  <si>
    <t>Experiencial education fee? Technical projects essential for this course. Could fit under academic support. USFC determined this cannot be charged. If legitimate, should come out of tuition</t>
  </si>
  <si>
    <t>Experiencial Learning component of Commerce 4BN3 - USFC determined this cannot be charged. If legitimate, should come out of tuition</t>
  </si>
  <si>
    <t>Experiencial learning component that is required for Commerce 1DE0 - USFC determined this cannot be charged. If legitimate, should come out of tuition</t>
  </si>
  <si>
    <t>Essential Fee - Career Services</t>
  </si>
  <si>
    <t>Previously approved</t>
  </si>
  <si>
    <t>Partialy approved - $40</t>
  </si>
  <si>
    <t>Partialy approved - $41.50</t>
  </si>
  <si>
    <t>Approved combined health &amp; wellness fee ($0.53)</t>
  </si>
  <si>
    <t>Approved combined Academic support, tutoring, mentorship network ($2.29)</t>
  </si>
  <si>
    <t>MBA/MFIN Application Fee</t>
  </si>
  <si>
    <t>&gt; The 10% cut is in reference to the domestic tuition cut put forth by MTCU in March of 2019 (see attached here). The intent of the Economics Grad Co-op fee is that a student is paying the same fee “as if” they were on a regular studying term, but they are on a co-op term. So that fee should thereby align with the domestic tuition that they would pay if they were studying instead of being on co-op term. As a result, since that tuition got cut by 10% due to MTCU’s framework, we should also cut the Economics Co-op fee by 10% to match it, or else we get the situation where a student on studying term in term 1 would pay $2,102.40 and then in term 2 if they went on co-op would pay a different fee of $2336.00. (Eric)
Right, so we have to honour the fee as charged. But we can't change it on the fee schedule that was approved. So just put a note in the file (everywhere!) to fix it next year, and remember that when the misc. fee requests are circulated next year by Justin that someone has to remind the Director of Fin and Admin in SocScie, who is shown as the fee owner, how it works, and why it has to match tuition fee . Else we could have a similar problem in the future. (Nancy)</t>
  </si>
  <si>
    <t>M.Sc. In Child Life and Pediatric Psychosocial Care internship fee for level 2 students (Stream 1 only) ($600 per term - Fall &amp; Winter)</t>
  </si>
  <si>
    <r>
      <rPr>
        <b/>
        <i/>
        <sz val="12"/>
        <rFont val="Arial"/>
        <family val="2"/>
      </rPr>
      <t>*DRAFT</t>
    </r>
    <r>
      <rPr>
        <b/>
        <sz val="12"/>
        <rFont val="Arial"/>
        <family val="2"/>
      </rPr>
      <t xml:space="preserve"> 2021/22</t>
    </r>
  </si>
  <si>
    <t>2020/21</t>
  </si>
  <si>
    <t>Essential - Athletics &amp; Recreation - 8% increase YoY?</t>
  </si>
  <si>
    <t>Director, Child Life</t>
  </si>
  <si>
    <t>Executive Director, Education Services (FHS)</t>
  </si>
  <si>
    <t>Undergraduate - Full-Time Students</t>
  </si>
  <si>
    <t>McMaster Engineering Society - Society Fee</t>
  </si>
  <si>
    <t>McMaster Engineering Society - Wellness</t>
  </si>
  <si>
    <t>McMaster Engineering Society - Tutor/Mentor</t>
  </si>
  <si>
    <t>macLAB - Engineering Lab Endowment Fund</t>
  </si>
  <si>
    <t>An email and/or note has been received from the Owner confirming an increase by CPI or less than CPI</t>
  </si>
  <si>
    <t>Meal Plan (Mandatory for students in Residence - Group B plans are avaible to students in Bates and Keyes Residence)</t>
  </si>
  <si>
    <t>Group A Minimum</t>
  </si>
  <si>
    <t>Group A Light</t>
  </si>
  <si>
    <t>Group A Regular</t>
  </si>
  <si>
    <t>Group A Varsity</t>
  </si>
  <si>
    <t>Group B Minimum</t>
  </si>
  <si>
    <t>Group B Light</t>
  </si>
  <si>
    <t>Group B Regular</t>
  </si>
  <si>
    <t>Group B Varsity</t>
  </si>
  <si>
    <t>Lots G, H, PGCLL and Stadium Underground</t>
  </si>
  <si>
    <t>PGCLL Underground - per month</t>
  </si>
  <si>
    <t>https://www150.statcan.gc.ca/t1/tbl1/en/cv.action?pid=1810000413</t>
  </si>
  <si>
    <t>McMaster Exchange Program (MEP) Application Fee</t>
  </si>
  <si>
    <t>M.Sc. In Child Life and Pediatric Psychosocial Care internship fee for level 2 students (Stream 1 only) - (per work term)</t>
  </si>
  <si>
    <t>First Year Orientation Fee</t>
  </si>
  <si>
    <t>Manager, Accounts Receivable</t>
  </si>
  <si>
    <t>Option to use Credit Card to pay Departmental Account</t>
  </si>
  <si>
    <t>Biology &amp; Pharmacology Society</t>
  </si>
  <si>
    <t>Double Twin Bed/Connected Shared Washroom</t>
  </si>
  <si>
    <t>Master of Engineering in Systems and Technology Admission Deposit (deposit against fees)</t>
  </si>
  <si>
    <t>HSC Fee - Off-Campus Integration Program</t>
  </si>
  <si>
    <t>Housing And Food (Appendix B.1)</t>
  </si>
  <si>
    <t>Commerce Internship Placement Fees (per term)</t>
  </si>
  <si>
    <t>Special Fee for Graduate Students in Exceptional Circumstances</t>
  </si>
  <si>
    <t>Administered By Financial Affairs</t>
  </si>
  <si>
    <t>Deferral Fee (per term)</t>
  </si>
  <si>
    <t>Administered By Faculty of Science</t>
  </si>
  <si>
    <t>Administrator, Biology</t>
  </si>
  <si>
    <t>UHIP Fee</t>
  </si>
  <si>
    <t>Access Card Fee</t>
  </si>
  <si>
    <t>MSU - ORGANIZATION FEE</t>
  </si>
  <si>
    <t>Full-Time - GSA Organization Fee (Sept or Jan admit start) Annual</t>
  </si>
  <si>
    <t>Part-Time - GSA Organization Fee (Sept or Jan admit start) Annual</t>
  </si>
  <si>
    <t>Respiratory Mask Fitting (Stream 1 Students Only)</t>
  </si>
  <si>
    <t>Communicable Disease Screening (includes CLS - Stream 1 Students Only)</t>
  </si>
  <si>
    <t>Speech Language Pathology Admission Deposit (deposit against fees)</t>
  </si>
  <si>
    <t>Master of Health Management Program Admission Deposit (deposit against fees)</t>
  </si>
  <si>
    <t>Speech Language Pathology</t>
  </si>
  <si>
    <t>Full-Time - GSA Organization Fee (May start) Annual</t>
  </si>
  <si>
    <t>Part-Time - GSA Organization Fee (May start) Annual</t>
  </si>
  <si>
    <t>Transfer of Credit Fee</t>
  </si>
  <si>
    <t>Pre-Admission Test</t>
  </si>
  <si>
    <t>Housing</t>
  </si>
  <si>
    <t>Housing (CES/Admissions)</t>
  </si>
  <si>
    <t>Supplemental Admission Application (BTech &amp; Computer Science) - Charged by OUAC</t>
  </si>
  <si>
    <t>Ontario University Program in Field Biology (OUPFB) Deposit</t>
  </si>
  <si>
    <t>Graduate Application Fee (excludes OT/PT and MBA/MFIN)</t>
  </si>
  <si>
    <t>OUPFB Field Module Accommodation Balance - Module</t>
  </si>
  <si>
    <t>Academic Activation Fee (One-Time Cost for New Student taking an Academic Program)</t>
  </si>
  <si>
    <t>Final Exam Fee for Accounting &amp; Surety Courses as administered through Examity, a live remote online proctoring service</t>
  </si>
  <si>
    <t>Administered by McMaster Continuing Education (MCE)</t>
  </si>
  <si>
    <t>Manager, Finance &amp; Administration, MCE</t>
  </si>
  <si>
    <t>~$50.00 USD</t>
  </si>
  <si>
    <t>Medical Students Society - UpToDate Clinical Resource</t>
  </si>
  <si>
    <t>ORGANIZATIONAL FEE</t>
  </si>
  <si>
    <t>Full-time and  Part-Time - Dental Insurance Plan (Sept)</t>
  </si>
  <si>
    <t xml:space="preserve">Full-time and Part-Time - Dental Insurance Plan (January) </t>
  </si>
  <si>
    <t xml:space="preserve">Full-time and  Part-Time - Health Insurance Plan (Sept) </t>
  </si>
  <si>
    <t xml:space="preserve">Full-time and Part-time - Health Insurance Plan (January) </t>
  </si>
  <si>
    <t>GRADUATE STUDENT PROJECT FEE</t>
  </si>
  <si>
    <t xml:space="preserve">Full-time Graduate Student Project Fee (Sept Start) Annual </t>
  </si>
  <si>
    <t>Full-time Graduate Student Project Fee (January start) Annual</t>
  </si>
  <si>
    <t xml:space="preserve">Full-time Graduate Student Project Fee (May Start) Anuual </t>
  </si>
  <si>
    <t>Part-time Graduate Student Project Fee (Sept Start) Annual</t>
  </si>
  <si>
    <t>Part-time Graduate Student Project Fee (Jan start) Annual</t>
  </si>
  <si>
    <t>Part-time Graduate Student Project Fee  (May start) Annual</t>
  </si>
  <si>
    <t xml:space="preserve">MBA/GSA </t>
  </si>
  <si>
    <t>Full-time MBA - GSA Organization Fee (Sept or Jan admit start) Annual</t>
  </si>
  <si>
    <t>Part-Time MBA- GSA Organization Fee (Sept or Jan admit start) Annual</t>
  </si>
  <si>
    <t>Full-time MBA - GSA Organization Fee (May start) Annual</t>
  </si>
  <si>
    <t>Part-Time MBA - GSA Organization Fee (May start) Annual</t>
  </si>
  <si>
    <t xml:space="preserve">MBAA/GSA-Student Assistance Program (All Students) </t>
  </si>
  <si>
    <t xml:space="preserve">MBAA/GSA- Health and Dental Plan </t>
  </si>
  <si>
    <t xml:space="preserve">Full-time and Part-time January Start - Health Insurance Plan (January) </t>
  </si>
  <si>
    <t>DIVINITY/GSA- HEALTH PLAN ONLY</t>
  </si>
  <si>
    <t>Full and Part-time Health Insurance Plan- Divinity (Sept)</t>
  </si>
  <si>
    <t>Full and Part-time Health Insurance Plan- Divinity (January)</t>
  </si>
  <si>
    <t>Career &amp; Professional Development Fee (per term)</t>
  </si>
  <si>
    <t>Physiotherapy Program, Interview Fee</t>
  </si>
  <si>
    <t>Postgrad Med Educ - Interns/Residents Regristration Fee</t>
  </si>
  <si>
    <t>Speech Language Pathology, Interview Fee</t>
  </si>
  <si>
    <t>Occupational Therapy, Interview Fee</t>
  </si>
  <si>
    <t>Director, Finance and Administration - Humanities</t>
  </si>
  <si>
    <t>Studio Access Cards - SOTA Students - Nonrefundable</t>
  </si>
  <si>
    <t>Student Access Cards - SOTA Students - Fully Refundable</t>
  </si>
  <si>
    <t>Ensemble Fee for non-enrolled Students</t>
  </si>
  <si>
    <t>iArts Materials Fee by Course:</t>
  </si>
  <si>
    <t>iARTS 1BD3</t>
  </si>
  <si>
    <t>iARTS 1RP3</t>
  </si>
  <si>
    <t>iARTS 1RR3</t>
  </si>
  <si>
    <t>iARTS 1SS3</t>
  </si>
  <si>
    <t>ART 2ER3</t>
  </si>
  <si>
    <t>ART 3CC3</t>
  </si>
  <si>
    <t>ART 3CL3</t>
  </si>
  <si>
    <t>ART 3GS6A</t>
  </si>
  <si>
    <t>ART 3GS6B</t>
  </si>
  <si>
    <t>ART 3IM3</t>
  </si>
  <si>
    <t>ART 4AS6A</t>
  </si>
  <si>
    <t>ART 4AS6B</t>
  </si>
  <si>
    <t>ART 4CC3</t>
  </si>
  <si>
    <t>ART 4CL3</t>
  </si>
  <si>
    <t>ART 4EP3</t>
  </si>
  <si>
    <t>Project-Based Materials</t>
  </si>
  <si>
    <t>Up to $100</t>
  </si>
  <si>
    <t>Music Lesson Fees:</t>
  </si>
  <si>
    <t>MUSIC 3EE3</t>
  </si>
  <si>
    <t>MUSIC 4EE3</t>
  </si>
  <si>
    <t>MUSIC 3SS3</t>
  </si>
  <si>
    <t>MUSIC 4SS3</t>
  </si>
  <si>
    <t>Diploma Delivery (Outside Ontario, within Canada, USA, Mexico)</t>
  </si>
  <si>
    <t>Diploma Delivery (Within Ontario)</t>
  </si>
  <si>
    <t>Diploma Delivery (Outside Canada, US, Mexico)</t>
  </si>
  <si>
    <t>Supplemental Admission Application (BEng and iBioMed) - Charged by OUAC</t>
  </si>
  <si>
    <t>BHSc HTHSCI 4G03 Pathoanatomy Course Lab Fee</t>
  </si>
  <si>
    <t>Program Manager - BHSc</t>
  </si>
  <si>
    <t>Undergraduate International Admission Deposit</t>
  </si>
  <si>
    <t>Term Fee</t>
  </si>
  <si>
    <t>Min/Max</t>
  </si>
  <si>
    <t>SMHSR, SUHSRF, SUHSRH</t>
  </si>
  <si>
    <t>SMUCBF, SUCBFF, SUUCBF, SUUCBH, SUUCBS</t>
  </si>
  <si>
    <t>SMUCBF, SUUCBFF, SUUCBFF, SUUCBFH, SUUCBFF</t>
  </si>
  <si>
    <t>SUMSHF, SUMSHH</t>
  </si>
  <si>
    <t>SUMSHPF, SUMSHPH</t>
  </si>
  <si>
    <t>SUMSDF, SUMSDH</t>
  </si>
  <si>
    <t>SUMSDPF, SUMSDPH</t>
  </si>
  <si>
    <t>SMCFMU, SUCFMF, SUCFMH, SUCFMS</t>
  </si>
  <si>
    <t>SMCFMU, SUCFMUF, SUCFMUH, SUCFMUF</t>
  </si>
  <si>
    <t>SMREFG, SUREFF, SUREFH, SUREFS</t>
  </si>
  <si>
    <t>SMREFG, SUREFUGF, SUREFUGH, SUREFUGF</t>
  </si>
  <si>
    <t>SMINCT, SUINCF, SUINCH, SUINCS</t>
  </si>
  <si>
    <t>SMINCT,SUINCTF, SUINCTH, SUINCTF</t>
  </si>
  <si>
    <t>SUMMBS, SMMMB, SUMMBF, SUMMBH</t>
  </si>
  <si>
    <t>SUMMBF, SMMMB, SUMMBF, SUMMBH</t>
  </si>
  <si>
    <t>SUMSUF, SUMSUH, SMMEMB</t>
  </si>
  <si>
    <t>SUMEMBRF, SUMEMBRH, SMMEMB</t>
  </si>
  <si>
    <t>SUMWHP, SU5003</t>
  </si>
  <si>
    <t>SMMSHM, SM5003</t>
  </si>
  <si>
    <t>SUOPRF, SUOPRH, SMOPRG</t>
  </si>
  <si>
    <t>SUOPRGF, SUOPRGH, SMOPRG</t>
  </si>
  <si>
    <t>SMEWB, SUEWBF, SUEWBH, SUEWBS</t>
  </si>
  <si>
    <t>SMEWB, SUEWBF, SUEWBH, SUEWBF</t>
  </si>
  <si>
    <t>SUASOC</t>
  </si>
  <si>
    <t>SUASSOC</t>
  </si>
  <si>
    <t>SUHSOC</t>
  </si>
  <si>
    <t>SUHSSOC</t>
  </si>
  <si>
    <t>SU1006</t>
  </si>
  <si>
    <t>SU1007</t>
  </si>
  <si>
    <t>SUBSOC</t>
  </si>
  <si>
    <t>SUBDSOC</t>
  </si>
  <si>
    <t>SUBPSC</t>
  </si>
  <si>
    <t>SUCSOC</t>
  </si>
  <si>
    <t>SUCOMSOC</t>
  </si>
  <si>
    <t>SU1008</t>
  </si>
  <si>
    <t>SUESOC</t>
  </si>
  <si>
    <t>SUENGSOC</t>
  </si>
  <si>
    <t>SU1009</t>
  </si>
  <si>
    <t>SU1010</t>
  </si>
  <si>
    <t>SUHUSC</t>
  </si>
  <si>
    <t>SUHUMSOC</t>
  </si>
  <si>
    <t>SMMSOC, SMPSOC</t>
  </si>
  <si>
    <t xml:space="preserve">SMMSOC, NA  </t>
  </si>
  <si>
    <t>SM1013, SG1013</t>
  </si>
  <si>
    <t>SM1013, NA</t>
  </si>
  <si>
    <t>SM1014, SG1014</t>
  </si>
  <si>
    <t>SM1014, NA</t>
  </si>
  <si>
    <t>SUNSOC</t>
  </si>
  <si>
    <t>SUNURSOC</t>
  </si>
  <si>
    <t>SU1015</t>
  </si>
  <si>
    <t>SUSSCF, SUSSCH</t>
  </si>
  <si>
    <t>SUSCSOCF, SUSCSOCH</t>
  </si>
  <si>
    <t>SU1016, SH1016</t>
  </si>
  <si>
    <t>SUSSOC</t>
  </si>
  <si>
    <t>SUSSSOC</t>
  </si>
  <si>
    <t>SUMWCL</t>
  </si>
  <si>
    <t>SU1018</t>
  </si>
  <si>
    <t>no min/max</t>
  </si>
  <si>
    <t>SU1019</t>
  </si>
  <si>
    <t>SU1020</t>
  </si>
  <si>
    <t>SUO033</t>
  </si>
  <si>
    <t>SUO034</t>
  </si>
  <si>
    <t>SUO035</t>
  </si>
  <si>
    <t>SUO036</t>
  </si>
  <si>
    <t>SUO037</t>
  </si>
  <si>
    <t>SGSAFA, SGSAFJ, SGSAFS</t>
  </si>
  <si>
    <t>SGSAFS,SGSAFJ</t>
  </si>
  <si>
    <t>SGSAPA, SGSAPJ, SGSAPS, SG21SC</t>
  </si>
  <si>
    <t>SGSAPS, SGSAPJ</t>
  </si>
  <si>
    <t>SA1021</t>
  </si>
  <si>
    <t>SY1021</t>
  </si>
  <si>
    <t>SZ1021</t>
  </si>
  <si>
    <t>SGDPFA, SGDPFS, SGDPPA, SGDPPS, SGDPSC</t>
  </si>
  <si>
    <t>SGDPFS, SGDPFS, SGDPPS, SGDPPS, no min/max</t>
  </si>
  <si>
    <t>SGDPFJ, SGDPPJ</t>
  </si>
  <si>
    <t>SGHPFA, SGHPFS, SGHPPA, SGHPPS, SGHPSC</t>
  </si>
  <si>
    <t>SGHPFS, SGHPFS, SGHPPS, SGHPPS, no min/max</t>
  </si>
  <si>
    <t>SGHPFJ, SGHPPJ</t>
  </si>
  <si>
    <t>SGASFA, SGASFJ, SGASFM, SGASFS, SGASPA, SGASPJ, SGASPM, SGASPS, SGASSC</t>
  </si>
  <si>
    <t>SGASFS, SGASFJ, no min/max, SGASFS, SGASPS, SGASPJ, no min/max, SGASPS, no min/max</t>
  </si>
  <si>
    <t>SGHSFA, SGHSFJ, SGHSFS</t>
  </si>
  <si>
    <t>SGHSFS, SGHSFJ, SGHSFS</t>
  </si>
  <si>
    <t>SGMBAA</t>
  </si>
  <si>
    <t>SGMBAC</t>
  </si>
  <si>
    <t>SGMETC</t>
  </si>
  <si>
    <t>SGMBAS</t>
  </si>
  <si>
    <t>SMCAR, SUCARF, SUCARH, SUCARS</t>
  </si>
  <si>
    <t>SMCAR, SUCARF, SUCARH</t>
  </si>
  <si>
    <t>SU1026</t>
  </si>
  <si>
    <t>SU1027</t>
  </si>
  <si>
    <t>SUENDW</t>
  </si>
  <si>
    <t>SUENGNDW</t>
  </si>
  <si>
    <t>SUEXBF</t>
  </si>
  <si>
    <t>SUENGXBF</t>
  </si>
  <si>
    <t>SU1011</t>
  </si>
  <si>
    <t>SU1012</t>
  </si>
  <si>
    <t>SUSCOF, SUSCOH</t>
  </si>
  <si>
    <t>SUSCOOPF, SUSCOOPH</t>
  </si>
  <si>
    <t>SU1017</t>
  </si>
  <si>
    <t>SUARBF, SARBFF, SMARBF, SUARBS, SUARBH</t>
  </si>
  <si>
    <t>SUARBF, SMARBF, SUARBH</t>
  </si>
  <si>
    <t>SGABFA, SGABFJ, SGABFS, SGABPA, SGABPJ, SGABPM, SGABPS, SGABSC,SGABFM</t>
  </si>
  <si>
    <t>SGABFS, SGABFJ, SGABPS, SGABPJ</t>
  </si>
  <si>
    <t>SGABPD</t>
  </si>
  <si>
    <t>SUATHP</t>
  </si>
  <si>
    <t>SGMBTF</t>
  </si>
  <si>
    <t>SGMBTP, SGMBTB</t>
  </si>
  <si>
    <t>SUMWAF</t>
  </si>
  <si>
    <t>SMATH</t>
  </si>
  <si>
    <t>SUSRVF, SUSRVS, SMASRV, SSRVFF, SUSRVH</t>
  </si>
  <si>
    <t>SUADSRVF, SMASRV, SUADSRVH</t>
  </si>
  <si>
    <t>SGADFA, SGADFJ, SGADFM, SGADFS</t>
  </si>
  <si>
    <t>SGADFS, SGADFJ</t>
  </si>
  <si>
    <t>SGADPA, SGADPJ, SGADPM, SGADPS, SGADSC</t>
  </si>
  <si>
    <t>SGADPS, SGADPJ</t>
  </si>
  <si>
    <t>SGADPD</t>
  </si>
  <si>
    <t xml:space="preserve"> SG1033 &amp; SS1033</t>
  </si>
  <si>
    <t>SG1033, SS1033</t>
  </si>
  <si>
    <t>SG1034 &amp; SS1034</t>
  </si>
  <si>
    <t>SG1034, SS1034</t>
  </si>
  <si>
    <t>SJ1033</t>
  </si>
  <si>
    <t>SA1033</t>
  </si>
  <si>
    <t>SA1034</t>
  </si>
  <si>
    <t>SW1033, SV1033</t>
  </si>
  <si>
    <t>SW1033</t>
  </si>
  <si>
    <t>SV1034 &amp; SW1034</t>
  </si>
  <si>
    <t>SV1034, SW1034</t>
  </si>
  <si>
    <t>SX1033</t>
  </si>
  <si>
    <t>SX1034</t>
  </si>
  <si>
    <t>SY1033</t>
  </si>
  <si>
    <t>SY1034</t>
  </si>
  <si>
    <t>SD1033</t>
  </si>
  <si>
    <t>SZ1033, SZ1034</t>
  </si>
  <si>
    <t>per unit so no min/max</t>
  </si>
  <si>
    <t>SSRVON</t>
  </si>
  <si>
    <t>SMODOF</t>
  </si>
  <si>
    <t>SG21SC, SG33SC, SG34SC, SGABSC, SGADSC, SGASSC, SGDPSC, SGHPSC</t>
  </si>
  <si>
    <t>SUCOLL</t>
  </si>
  <si>
    <t>SUMRCOLL</t>
  </si>
  <si>
    <t>SU1033, SH1033, SM1033</t>
  </si>
  <si>
    <t>SU1035, SH1035, SM1035</t>
  </si>
  <si>
    <t>SH1034, SU1034, SM1034</t>
  </si>
  <si>
    <t>SMSHLT, SUMWSH, SDPSHL, SDSHLT</t>
  </si>
  <si>
    <t>SMSHLT, SUMWSH, SDSTHLTH</t>
  </si>
  <si>
    <t>SU1040</t>
  </si>
  <si>
    <t>SUNLRN</t>
  </si>
  <si>
    <t>SULRNP</t>
  </si>
  <si>
    <t>SMLRN, SMPLRN</t>
  </si>
  <si>
    <t>SMLRN</t>
  </si>
  <si>
    <t>SGNLRO</t>
  </si>
  <si>
    <t>SGNLRP</t>
  </si>
  <si>
    <t>SGSLRN</t>
  </si>
  <si>
    <t>SGMLRN</t>
  </si>
  <si>
    <t>SGPLRN</t>
  </si>
  <si>
    <t>SMPCDS &amp; SCMDIS</t>
  </si>
  <si>
    <t>SUCOMDIS</t>
  </si>
  <si>
    <t>SRESMK  SMPMSK</t>
  </si>
  <si>
    <t>SURESMSK</t>
  </si>
  <si>
    <t>SUSCOP</t>
  </si>
  <si>
    <t>SUSCICOP</t>
  </si>
  <si>
    <t>USCICO</t>
  </si>
  <si>
    <t>SU1049</t>
  </si>
  <si>
    <t>SU1050</t>
  </si>
  <si>
    <t xml:space="preserve"> SUECOP &amp; SUECP1</t>
  </si>
  <si>
    <t>SUENGCOP</t>
  </si>
  <si>
    <t>SUEBEC</t>
  </si>
  <si>
    <t>SUEBTC</t>
  </si>
  <si>
    <t>SGENCO</t>
  </si>
  <si>
    <t>Course fees: 122812 &amp; 122813</t>
  </si>
  <si>
    <t>GMBACO</t>
  </si>
  <si>
    <t>Course List Fee 150000004</t>
  </si>
  <si>
    <t>course fee 122676, 122677</t>
  </si>
  <si>
    <t>course fee 122080, 122081, 124520</t>
  </si>
  <si>
    <t>SUEPL2, SUEPL3</t>
  </si>
  <si>
    <t>no min/max but equation</t>
  </si>
  <si>
    <t>Earth 2FE3 Field Course Accommodation and Transportation Fee</t>
  </si>
  <si>
    <t>Academic Department Manager, Earth, Environment &amp; Society</t>
  </si>
  <si>
    <t>MPP Program in Social Sciences</t>
  </si>
  <si>
    <t>% Change From 2023-24</t>
  </si>
  <si>
    <t>Director of Administration, Rehabilitation Sciences</t>
  </si>
  <si>
    <t>Interdisciplinary Program - Faculty of Health Sciences and Humanities
KIRA - Application Platform Fee</t>
  </si>
  <si>
    <t>Interdisciplinary Program - Faculty of Health Sciences and Humanities
Clinical Placement Fee</t>
  </si>
  <si>
    <t>Interdisciplinary Program - Faculty of Health Sciences and Humanities
InPlace - Clinical Placement Tracking Software</t>
  </si>
  <si>
    <t>Biochemistry and Biomedical Sciences Student Society</t>
  </si>
  <si>
    <t>SJ1034</t>
  </si>
  <si>
    <t>Update H&amp;D rates in course fee 122080, 122081, 124520; Commerce students can take either 12 or 16 month internships but only charged for 12 months.  16 month students are enrolled in course 124519 or 4IC0 but no fee is attached since all students must end in course 124520 or 4ID0.</t>
  </si>
  <si>
    <t>SM1060, SG1060</t>
  </si>
  <si>
    <t>SGCBFA, SGCBFS</t>
  </si>
  <si>
    <t>SGCBFS</t>
  </si>
  <si>
    <t>SGCBFJ</t>
  </si>
  <si>
    <t>SGCBFM</t>
  </si>
  <si>
    <t>SGCBPA, SGCBPS</t>
  </si>
  <si>
    <t>SGCBPS</t>
  </si>
  <si>
    <t>SGCBPJ</t>
  </si>
  <si>
    <t>SGCBPM</t>
  </si>
  <si>
    <t>SGCBPD</t>
  </si>
  <si>
    <t>N/A</t>
  </si>
  <si>
    <t>Post Graduate</t>
  </si>
  <si>
    <t>SGSAPA, SGSAPJ, SGSAPS</t>
  </si>
  <si>
    <t>SGASFA, SGASFJ, SGASFM, SGASFS, SGASPA, SGASPJ, SGASPM, SGASPS</t>
  </si>
  <si>
    <t>SGDPFA, SGDPFS, SGDPPA, SGDPPS,</t>
  </si>
  <si>
    <t>SGHPFA, SGHPFS, SGHPPA, SGHPPS,</t>
  </si>
  <si>
    <t>None-Charged by Mohawk/ Conestoga College (home institution charges)</t>
  </si>
  <si>
    <t>Course Fee 109056</t>
  </si>
  <si>
    <t>course fee 104202</t>
  </si>
  <si>
    <t>course 122535</t>
  </si>
  <si>
    <t>charge via list provided by Deptarment, use charge item type 000000005022 and payment item type	
660000000003</t>
  </si>
  <si>
    <t>charge via list provided by Deptarment, use charge item type 000000001009</t>
  </si>
  <si>
    <t>charge via list provided by Deptarment, use charge item type 000000005037 and payment item type	
660000000028</t>
  </si>
  <si>
    <t>CCENEW </t>
  </si>
  <si>
    <t>item types 000000005567 and 600000005567</t>
  </si>
  <si>
    <t>Deferred exam fee</t>
  </si>
  <si>
    <t>Nursing Students Society - Graduation Initiatives Fee</t>
  </si>
  <si>
    <t>Alumni custom verification letters/forms</t>
  </si>
  <si>
    <t>Supplemental Document Evaluation Fee</t>
  </si>
  <si>
    <t>MUSIC 1HB0A</t>
  </si>
  <si>
    <t>MUSIC 1HB0B</t>
  </si>
  <si>
    <t>MUSIC 1HC0A</t>
  </si>
  <si>
    <t>MUSIC 1HC0B</t>
  </si>
  <si>
    <t>MUSIC 1HF0A</t>
  </si>
  <si>
    <t>MUSIC 1HF0B</t>
  </si>
  <si>
    <t>MUSIC 1HJ0A</t>
  </si>
  <si>
    <t>MUSIC 1HJ0B</t>
  </si>
  <si>
    <t>MUSIC 1HP0A</t>
  </si>
  <si>
    <t>MUSIC 1HP0B</t>
  </si>
  <si>
    <t>MUSIC 1HR0A</t>
  </si>
  <si>
    <t>MUSIC 1HR0B</t>
  </si>
  <si>
    <t>MUSIC 1HW0A</t>
  </si>
  <si>
    <t>MUSIC 1HW0B</t>
  </si>
  <si>
    <t>IARTS 1PA3</t>
  </si>
  <si>
    <t>IARTS 1PB3</t>
  </si>
  <si>
    <t>IARTS 2CC3</t>
  </si>
  <si>
    <t>IARTS 2CD3</t>
  </si>
  <si>
    <t>IARTS 2EP3</t>
  </si>
  <si>
    <t>IARTS 2ER3</t>
  </si>
  <si>
    <t>IARTS 2PC3</t>
  </si>
  <si>
    <t>IARTS 2PD3</t>
  </si>
  <si>
    <t>IARTS 2PM3</t>
  </si>
  <si>
    <t>IARTS 2PP3</t>
  </si>
  <si>
    <t>IARTS 2RP3</t>
  </si>
  <si>
    <t>IARTS 2RR3</t>
  </si>
  <si>
    <t>IARTS 2SP3</t>
  </si>
  <si>
    <t>IARTS 3EA3</t>
  </si>
  <si>
    <t>IARTS 3RR3</t>
  </si>
  <si>
    <t>IARTS 4CS6A</t>
  </si>
  <si>
    <t>IARTS 4CS6B</t>
  </si>
  <si>
    <t>MUSIC 1EE6A</t>
  </si>
  <si>
    <t>MUSIC 1EE6B</t>
  </si>
  <si>
    <t>MUSIC 2EE6A</t>
  </si>
  <si>
    <t>MUSIC 2EE6B</t>
  </si>
  <si>
    <t>MUSIC 3EE6A</t>
  </si>
  <si>
    <t>MUSIC 3EE6B</t>
  </si>
  <si>
    <t>MUSIC 4EE6A</t>
  </si>
  <si>
    <t>MUSIC 4EE6B</t>
  </si>
  <si>
    <t>MUSIC 4EE9A</t>
  </si>
  <si>
    <t>MUSIC 4EE9B</t>
  </si>
  <si>
    <t>B. Eng Work Term Fee (per work term)</t>
  </si>
  <si>
    <t>Co-op Work Term Fee</t>
  </si>
  <si>
    <t>Co-op Admin Fee (annual program fee)</t>
  </si>
  <si>
    <t>Associate Dean, Academic Social Sciences</t>
  </si>
  <si>
    <t>Wire Fee Charge</t>
  </si>
  <si>
    <t>Full-time HSR (January Start) Annual Fee</t>
  </si>
  <si>
    <t>Full-time HSR (May Start) Annual Fee</t>
  </si>
  <si>
    <t>Residence (other than Apartment and Suite) – Single Double Bed/Washroom</t>
  </si>
  <si>
    <t>Residence (other than Apartment and Suite) – Double Double Bed/Washroom</t>
  </si>
  <si>
    <t>MPP Co-op Work Term Fee (per work term)</t>
  </si>
  <si>
    <t>Executive Director, MPP in Digital Science</t>
  </si>
  <si>
    <t>MSU Health and Dental Insurance - Commerce Internship</t>
  </si>
  <si>
    <t xml:space="preserve">Graduation Service Fee - ceremony attendance or diploma delivery.  </t>
  </si>
  <si>
    <t>Line 287 needs to be added in for 2024/25</t>
  </si>
  <si>
    <t>OT Program Clinical Education Fee - First Year Students Only</t>
  </si>
  <si>
    <t>PT Program Clinical Education Fee - First Year Students Only</t>
  </si>
  <si>
    <t>SLP Program Clinical Education Fee - First Year Students Only</t>
  </si>
  <si>
    <t>Student In-Residence Tenant Insurance Program</t>
  </si>
  <si>
    <t>Fall Move-In Fee</t>
  </si>
  <si>
    <t>Winter Move-In Fee</t>
  </si>
  <si>
    <t>Spring Move-In Fee</t>
  </si>
  <si>
    <t>*DRAFT 2025/26</t>
  </si>
  <si>
    <t>2024/25</t>
  </si>
  <si>
    <t>Approved 2023/24</t>
  </si>
  <si>
    <t>Consumer Price Index (CPI) is Ontario All-items Annual Average as found at (x.x% for Dec. 2022 - Dec. 2023):</t>
  </si>
  <si>
    <t>*2025/26 Fees have been provided in draft. Fees are subject to change based on the final annual 2024 CPI</t>
  </si>
  <si>
    <t>or other administrative issues that arise that lead to requiring fee changes in 2025/26.</t>
  </si>
  <si>
    <t xml:space="preserve">An email and/or note has been received from the Owner that indicates there will be no change in the 2024/25 &amp; 2025/26 Draft Fees </t>
  </si>
  <si>
    <t>Fees from one year to the next.  The 2024/25 &amp; 2025/26 Fees will equal the 2023/24 Fees, therefore the change is 0%</t>
  </si>
  <si>
    <t>Late payment fee (per term) was increased from $75 to $100 starting in the 2024/25 academic year.  Fee increase was approved at September 19, 2023 USFC</t>
  </si>
  <si>
    <t>Enrolment deposits for International 105 Visa Students are being decreased from $2,000 to $1,000.  Fee reduction was approved at November 7, 2023 USFC</t>
  </si>
  <si>
    <t>**MCE Presentation at November 7th USFC - mentioned that MAPS fee will increase from $7.36 to $7.51 for the year - need breakdown of that increase</t>
  </si>
  <si>
    <t>Application Fee (for programs with an application requirement)</t>
  </si>
  <si>
    <t>Request for Duplicate Parchment (Certificate, Certificate of Professional Learning, or Diploma)</t>
  </si>
  <si>
    <t>Course Challenge Fee</t>
  </si>
  <si>
    <t>NEW</t>
  </si>
  <si>
    <t>Course Challenge Fee is a new fee for MCE.  This fee was approved at the November 7th, 2023 USFC meeting.</t>
  </si>
  <si>
    <t>a more serious intention of joining the program.  Predicting student enrolments has become problematic and accurate enrolment figures are required to properly manage</t>
  </si>
  <si>
    <t>many aspects of the program.  This fee increase was approved at the November 7th, 2023 USFC meeting.</t>
  </si>
  <si>
    <t xml:space="preserve">The MBA program has increased the tuition deposit for its Full-Time MBA and Full-Time MBA with Co-op Programs from $1,000 to $1,900.  This higher amount indicates </t>
  </si>
  <si>
    <t>2024/25 and 2025/26 MISCELLANEOUS FEES</t>
  </si>
  <si>
    <t>% Change From 2024-25</t>
  </si>
  <si>
    <t>Calendar Year 2023 All-items CPI for Ontario is 3.3% (**Pending final December 2022 -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</si>
</sst>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44" formatCode="_-&quot;$&quot;* #,##0.00_-;\-&quot;$&quot;* #,##0.00_-;_-&quot;$&quot;* &quot;-&quot;??_-;_-@_-"/>
    <numFmt numFmtId="164" formatCode="_(&quot;$&quot;* #,##0.00_);_(&quot;$&quot;* \(#,##0.00\);_(&quot;$&quot;* &quot;-&quot;??_);_(@_)"/>
    <numFmt numFmtId="165" formatCode="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2"/>
      <name val="Arial"/>
      <family val="2"/>
    </font>
    <font>
      <sz val="12"/>
      <name val="Arial"/>
      <family val="2"/>
    </font>
    <font>
      <b/>
      <u/>
      <sz val="12"/>
      <name val="Arial"/>
      <family val="2"/>
    </font>
    <font>
      <u/>
      <sz val="12"/>
      <name val="Arial"/>
      <family val="2"/>
    </font>
    <font>
      <i/>
      <sz val="12"/>
      <name val="Arial"/>
      <family val="2"/>
    </font>
    <font>
      <b/>
      <i/>
      <sz val="12"/>
      <name val="Arial"/>
      <family val="2"/>
    </font>
    <font>
      <b/>
      <sz val="12"/>
      <color indexed="48"/>
      <name val="Arial"/>
      <family val="2"/>
    </font>
    <font>
      <sz val="12"/>
      <color indexed="10"/>
      <name val="Arial"/>
      <family val="2"/>
    </font>
    <font>
      <b/>
      <sz val="10"/>
      <name val="Arial"/>
      <family val="2"/>
    </font>
    <font>
      <u/>
      <sz val="10"/>
      <color indexed="12"/>
      <name val="Arial"/>
      <family val="2"/>
    </font>
    <font>
      <u/>
      <sz val="12"/>
      <color indexed="12"/>
      <name val="Arial"/>
      <family val="2"/>
    </font>
    <font>
      <sz val="12"/>
      <color rgb="FF000000"/>
      <name val="Arial"/>
      <family val="2"/>
    </font>
    <font>
      <b/>
      <i/>
      <u/>
      <sz val="12"/>
      <name val="Arial"/>
      <family val="2"/>
    </font>
    <font>
      <b/>
      <u/>
      <sz val="10"/>
      <name val="Arial"/>
      <family val="2"/>
    </font>
    <font>
      <u/>
      <sz val="10"/>
      <name val="Arial"/>
      <family val="2"/>
    </font>
    <font>
      <i/>
      <sz val="10"/>
      <name val="Arial"/>
      <family val="2"/>
    </font>
    <font>
      <sz val="12"/>
      <color theme="1"/>
      <name val="Arial"/>
      <family val="2"/>
    </font>
    <font>
      <sz val="11"/>
      <name val="Calibri"/>
      <family val="2"/>
    </font>
    <font>
      <b/>
      <sz val="9"/>
      <color indexed="81"/>
      <name val="Tahoma"/>
      <family val="2"/>
    </font>
    <font>
      <sz val="9"/>
      <color indexed="81"/>
      <name val="Tahoma"/>
      <family val="2"/>
    </font>
    <font>
      <sz val="12"/>
      <color theme="0"/>
      <name val="Arial"/>
      <family val="2"/>
    </font>
    <font>
      <b/>
      <sz val="12"/>
      <name val="Calibri"/>
      <family val="2"/>
      <scheme val="minor"/>
    </font>
    <font>
      <sz val="12"/>
      <name val="Calibri"/>
      <family val="2"/>
      <scheme val="minor"/>
    </font>
    <font>
      <sz val="10"/>
      <color rgb="FF515151"/>
      <name val="Arial"/>
      <family val="2"/>
    </font>
    <font>
      <sz val="10"/>
      <color rgb="FF242424"/>
      <name val="Arial"/>
      <family val="2"/>
    </font>
    <font>
      <sz val="11"/>
      <color rgb="FF9C5700"/>
      <name val="Calibri"/>
      <family val="2"/>
      <scheme val="minor"/>
    </font>
    <font>
      <strike/>
      <sz val="12"/>
      <name val="Arial"/>
      <family val="2"/>
    </font>
    <font>
      <sz val="11"/>
      <name val="Calibri"/>
      <family val="2"/>
      <scheme val="minor"/>
    </font>
    <font>
      <sz val="12"/>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0" tint="-0.14999847407452621"/>
        <bgColor indexed="64"/>
      </patternFill>
    </fill>
    <fill>
      <patternFill patternType="solid">
        <fgColor rgb="FFFFFF00"/>
        <bgColor indexed="64"/>
      </patternFill>
    </fill>
    <fill>
      <patternFill patternType="solid">
        <fgColor rgb="FFFFEB9C"/>
      </patternFill>
    </fill>
    <fill>
      <patternFill patternType="solid">
        <fgColor rgb="FFFF000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163">
    <xf numFmtId="0" fontId="0" fillId="0" borderId="0"/>
    <xf numFmtId="164" fontId="7" fillId="0" borderId="0" applyFont="0" applyFill="0" applyBorder="0" applyAlignment="0" applyProtection="0"/>
    <xf numFmtId="0" fontId="9" fillId="0" borderId="0"/>
    <xf numFmtId="9" fontId="7"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0" fontId="19" fillId="0" borderId="0" applyNumberFormat="0" applyFill="0" applyBorder="0" applyAlignment="0" applyProtection="0">
      <alignment vertical="top"/>
      <protection locked="0"/>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3" borderId="4" applyNumberFormat="0" applyFont="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3" borderId="4" applyNumberFormat="0" applyFont="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3" borderId="4" applyNumberFormat="0" applyFont="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3" borderId="4" applyNumberFormat="0" applyFont="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3" borderId="4" applyNumberFormat="0" applyFont="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3" borderId="4" applyNumberFormat="0" applyFont="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3" borderId="4" applyNumberFormat="0" applyFont="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3" borderId="4" applyNumberFormat="0" applyFont="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35" fillId="6" borderId="0" applyNumberFormat="0" applyBorder="0" applyAlignment="0" applyProtection="0"/>
  </cellStyleXfs>
  <cellXfs count="349">
    <xf numFmtId="0" fontId="0" fillId="0" borderId="0" xfId="0"/>
    <xf numFmtId="0" fontId="10" fillId="0" borderId="0" xfId="0" applyFont="1"/>
    <xf numFmtId="164" fontId="10" fillId="0" borderId="0" xfId="0" applyNumberFormat="1" applyFont="1"/>
    <xf numFmtId="39" fontId="11" fillId="0" borderId="0" xfId="0" applyNumberFormat="1" applyFont="1" applyAlignment="1">
      <alignment horizontal="right"/>
    </xf>
    <xf numFmtId="0" fontId="11" fillId="0" borderId="0" xfId="0" quotePrefix="1" applyFont="1" applyAlignment="1">
      <alignment horizontal="left" wrapText="1" indent="2"/>
    </xf>
    <xf numFmtId="0" fontId="10" fillId="0" borderId="0" xfId="0" applyFont="1" applyAlignment="1">
      <alignment horizontal="center"/>
    </xf>
    <xf numFmtId="0" fontId="11" fillId="0" borderId="0" xfId="0" quotePrefix="1" applyFont="1" applyAlignment="1">
      <alignment wrapText="1"/>
    </xf>
    <xf numFmtId="0" fontId="14" fillId="0" borderId="0" xfId="0" quotePrefix="1" applyFont="1" applyAlignment="1">
      <alignment horizontal="left" wrapText="1" indent="1"/>
    </xf>
    <xf numFmtId="0" fontId="12" fillId="0" borderId="0" xfId="0" applyFont="1" applyAlignment="1">
      <alignment wrapText="1"/>
    </xf>
    <xf numFmtId="0" fontId="11" fillId="0" borderId="0" xfId="0" applyFont="1"/>
    <xf numFmtId="0" fontId="11" fillId="2" borderId="0" xfId="0" applyFont="1" applyFill="1"/>
    <xf numFmtId="0" fontId="11" fillId="0" borderId="0" xfId="0" applyFont="1" applyAlignment="1">
      <alignment vertical="center"/>
    </xf>
    <xf numFmtId="0" fontId="12" fillId="0" borderId="0" xfId="0" quotePrefix="1" applyFont="1" applyAlignment="1">
      <alignment wrapText="1"/>
    </xf>
    <xf numFmtId="0" fontId="0" fillId="0" borderId="0" xfId="0" applyAlignment="1">
      <alignment horizontal="center" wrapText="1"/>
    </xf>
    <xf numFmtId="1" fontId="0" fillId="0" borderId="0" xfId="0" applyNumberFormat="1"/>
    <xf numFmtId="164" fontId="0" fillId="0" borderId="0" xfId="0" applyNumberFormat="1"/>
    <xf numFmtId="165" fontId="0" fillId="0" borderId="0" xfId="0" applyNumberFormat="1"/>
    <xf numFmtId="0" fontId="0" fillId="0" borderId="0" xfId="0" applyAlignment="1">
      <alignment wrapText="1"/>
    </xf>
    <xf numFmtId="0" fontId="0" fillId="0" borderId="2" xfId="0" applyBorder="1" applyAlignment="1">
      <alignment wrapText="1"/>
    </xf>
    <xf numFmtId="0" fontId="0" fillId="0" borderId="2" xfId="0" applyBorder="1"/>
    <xf numFmtId="6" fontId="0" fillId="0" borderId="2" xfId="0" applyNumberFormat="1" applyBorder="1"/>
    <xf numFmtId="0" fontId="18" fillId="0" borderId="2" xfId="0" applyFont="1" applyBorder="1" applyAlignment="1">
      <alignment horizontal="center" wrapText="1"/>
    </xf>
    <xf numFmtId="0" fontId="18" fillId="0" borderId="2" xfId="0" applyFont="1" applyBorder="1" applyAlignment="1">
      <alignment horizontal="center"/>
    </xf>
    <xf numFmtId="0" fontId="7" fillId="0" borderId="2" xfId="0" applyFont="1" applyBorder="1" applyAlignment="1">
      <alignment horizontal="center" wrapText="1"/>
    </xf>
    <xf numFmtId="0" fontId="7" fillId="0" borderId="2" xfId="0" applyFont="1" applyBorder="1" applyAlignment="1">
      <alignment horizontal="center"/>
    </xf>
    <xf numFmtId="8" fontId="7" fillId="0" borderId="2" xfId="0" applyNumberFormat="1" applyFont="1" applyBorder="1"/>
    <xf numFmtId="0" fontId="11" fillId="2" borderId="0" xfId="0" applyFont="1" applyFill="1" applyAlignment="1">
      <alignment horizontal="left" vertical="center"/>
    </xf>
    <xf numFmtId="0" fontId="11" fillId="2" borderId="0" xfId="0" applyFont="1" applyFill="1" applyAlignment="1">
      <alignment vertical="center"/>
    </xf>
    <xf numFmtId="0" fontId="11" fillId="2" borderId="0" xfId="0" quotePrefix="1" applyFont="1" applyFill="1" applyAlignment="1">
      <alignment horizontal="left" vertical="top"/>
    </xf>
    <xf numFmtId="0" fontId="20" fillId="0" borderId="0" xfId="9" applyFont="1" applyFill="1" applyAlignment="1" applyProtection="1"/>
    <xf numFmtId="0" fontId="11" fillId="0" borderId="0" xfId="0" quotePrefix="1" applyFont="1"/>
    <xf numFmtId="0" fontId="11" fillId="0" borderId="0" xfId="0" applyFont="1" applyAlignment="1">
      <alignment horizontal="left" wrapText="1"/>
    </xf>
    <xf numFmtId="0" fontId="10" fillId="0" borderId="0" xfId="0" applyFont="1" applyAlignment="1">
      <alignment wrapText="1"/>
    </xf>
    <xf numFmtId="164" fontId="11" fillId="0" borderId="0" xfId="0" applyNumberFormat="1" applyFont="1"/>
    <xf numFmtId="0" fontId="12" fillId="0" borderId="0" xfId="0" applyFont="1" applyAlignment="1">
      <alignment horizontal="center" wrapText="1"/>
    </xf>
    <xf numFmtId="0" fontId="11" fillId="0" borderId="0" xfId="0" applyFont="1" applyAlignment="1">
      <alignment wrapText="1"/>
    </xf>
    <xf numFmtId="0" fontId="20" fillId="0" borderId="0" xfId="9" applyFont="1" applyFill="1" applyAlignment="1" applyProtection="1">
      <alignment vertical="center" wrapText="1"/>
    </xf>
    <xf numFmtId="0" fontId="21" fillId="0" borderId="0" xfId="0" applyFont="1"/>
    <xf numFmtId="0" fontId="11" fillId="0" borderId="0" xfId="6" quotePrefix="1" applyFont="1" applyAlignment="1">
      <alignment horizontal="left" wrapText="1" indent="1"/>
    </xf>
    <xf numFmtId="0" fontId="14" fillId="0" borderId="0" xfId="0" applyFont="1" applyAlignment="1">
      <alignment horizontal="left" wrapText="1" indent="1"/>
    </xf>
    <xf numFmtId="0" fontId="17" fillId="0" borderId="0" xfId="0" applyFont="1"/>
    <xf numFmtId="0" fontId="14" fillId="0" borderId="0" xfId="0" applyFont="1" applyAlignment="1">
      <alignment wrapText="1"/>
    </xf>
    <xf numFmtId="0" fontId="10" fillId="0" borderId="0" xfId="0" applyFont="1" applyAlignment="1">
      <alignment horizontal="right"/>
    </xf>
    <xf numFmtId="0" fontId="11" fillId="0" borderId="0" xfId="0" applyFont="1" applyAlignment="1">
      <alignment horizontal="right"/>
    </xf>
    <xf numFmtId="1" fontId="11" fillId="0" borderId="0" xfId="0" applyNumberFormat="1" applyFont="1" applyAlignment="1">
      <alignment horizontal="right"/>
    </xf>
    <xf numFmtId="2" fontId="11" fillId="0" borderId="0" xfId="0" applyNumberFormat="1" applyFont="1" applyAlignment="1">
      <alignment horizontal="right"/>
    </xf>
    <xf numFmtId="0" fontId="11" fillId="0" borderId="0" xfId="0" applyFont="1" applyAlignment="1">
      <alignment horizontal="right" wrapText="1"/>
    </xf>
    <xf numFmtId="164" fontId="11" fillId="0" borderId="0" xfId="1" applyFont="1" applyFill="1" applyAlignment="1">
      <alignment horizontal="right"/>
    </xf>
    <xf numFmtId="0" fontId="10" fillId="0" borderId="0" xfId="0" applyFont="1" applyAlignment="1">
      <alignment horizontal="right" wrapText="1"/>
    </xf>
    <xf numFmtId="0" fontId="12" fillId="0" borderId="0" xfId="0" applyFont="1" applyAlignment="1">
      <alignment horizontal="right" wrapText="1"/>
    </xf>
    <xf numFmtId="2" fontId="12" fillId="0" borderId="0" xfId="0" quotePrefix="1" applyNumberFormat="1" applyFont="1" applyAlignment="1">
      <alignment horizontal="right"/>
    </xf>
    <xf numFmtId="0" fontId="11" fillId="2" borderId="0" xfId="0" applyFont="1" applyFill="1" applyAlignment="1">
      <alignment horizontal="right"/>
    </xf>
    <xf numFmtId="1" fontId="11" fillId="2" borderId="0" xfId="0" applyNumberFormat="1" applyFont="1" applyFill="1" applyAlignment="1">
      <alignment horizontal="right"/>
    </xf>
    <xf numFmtId="2" fontId="11" fillId="2" borderId="0" xfId="0" applyNumberFormat="1" applyFont="1" applyFill="1" applyAlignment="1">
      <alignment horizontal="right"/>
    </xf>
    <xf numFmtId="39" fontId="11" fillId="0" borderId="0" xfId="0" applyNumberFormat="1" applyFont="1"/>
    <xf numFmtId="164" fontId="11" fillId="0" borderId="0" xfId="1" applyFont="1" applyFill="1" applyAlignment="1">
      <alignment horizontal="right" wrapText="1"/>
    </xf>
    <xf numFmtId="164" fontId="12" fillId="0" borderId="0" xfId="1" quotePrefix="1" applyFont="1" applyFill="1" applyAlignment="1">
      <alignment horizontal="right"/>
    </xf>
    <xf numFmtId="0" fontId="10" fillId="0" borderId="3" xfId="0" applyFont="1" applyBorder="1" applyAlignment="1">
      <alignment horizontal="right"/>
    </xf>
    <xf numFmtId="39" fontId="10" fillId="0" borderId="3" xfId="0" applyNumberFormat="1" applyFont="1" applyBorder="1" applyAlignment="1">
      <alignment horizontal="right" wrapText="1"/>
    </xf>
    <xf numFmtId="0" fontId="11" fillId="2" borderId="0" xfId="0" applyFont="1" applyFill="1" applyAlignment="1">
      <alignment horizontal="right" vertical="center"/>
    </xf>
    <xf numFmtId="0" fontId="11" fillId="0" borderId="0" xfId="0" quotePrefix="1" applyFont="1" applyAlignment="1">
      <alignment horizontal="left" wrapText="1"/>
    </xf>
    <xf numFmtId="0" fontId="11" fillId="0" borderId="0" xfId="0" applyFont="1" applyAlignment="1">
      <alignment horizontal="left"/>
    </xf>
    <xf numFmtId="0" fontId="11" fillId="0" borderId="0" xfId="0" quotePrefix="1" applyFont="1" applyAlignment="1">
      <alignment horizontal="left" indent="1"/>
    </xf>
    <xf numFmtId="0" fontId="13" fillId="0" borderId="0" xfId="0" quotePrefix="1" applyFont="1" applyAlignment="1">
      <alignment horizontal="left" wrapText="1" indent="1"/>
    </xf>
    <xf numFmtId="0" fontId="10" fillId="0" borderId="0" xfId="0" applyFont="1" applyAlignment="1">
      <alignment horizontal="centerContinuous" wrapText="1"/>
    </xf>
    <xf numFmtId="0" fontId="10" fillId="0" borderId="0" xfId="0" applyFont="1" applyAlignment="1">
      <alignment horizontal="left"/>
    </xf>
    <xf numFmtId="0" fontId="10" fillId="0" borderId="3" xfId="0" applyFont="1" applyBorder="1" applyAlignment="1">
      <alignment horizontal="right" wrapText="1"/>
    </xf>
    <xf numFmtId="0" fontId="10" fillId="0" borderId="1" xfId="0" applyFont="1" applyBorder="1" applyAlignment="1">
      <alignment horizontal="center" wrapText="1"/>
    </xf>
    <xf numFmtId="2" fontId="11" fillId="0" borderId="0" xfId="0" applyNumberFormat="1" applyFont="1"/>
    <xf numFmtId="0" fontId="11" fillId="0" borderId="0" xfId="0" applyFont="1" applyAlignment="1">
      <alignment horizontal="center"/>
    </xf>
    <xf numFmtId="0" fontId="20" fillId="0" borderId="2" xfId="9" applyFont="1" applyFill="1" applyBorder="1" applyAlignment="1" applyProtection="1">
      <alignment horizontal="center"/>
    </xf>
    <xf numFmtId="0" fontId="14" fillId="0" borderId="0" xfId="0" quotePrefix="1" applyFont="1" applyAlignment="1">
      <alignment wrapText="1"/>
    </xf>
    <xf numFmtId="0" fontId="14" fillId="0" borderId="0" xfId="0" applyFont="1"/>
    <xf numFmtId="0" fontId="16" fillId="0" borderId="0" xfId="0" applyFont="1"/>
    <xf numFmtId="0" fontId="15" fillId="0" borderId="0" xfId="0" quotePrefix="1" applyFont="1" applyAlignment="1">
      <alignment wrapText="1"/>
    </xf>
    <xf numFmtId="0" fontId="15" fillId="0" borderId="0" xfId="0" applyFont="1"/>
    <xf numFmtId="0" fontId="15" fillId="0" borderId="0" xfId="0" applyFont="1" applyAlignment="1">
      <alignment horizontal="right" wrapText="1"/>
    </xf>
    <xf numFmtId="0" fontId="15" fillId="0" borderId="0" xfId="0" applyFont="1" applyAlignment="1">
      <alignment wrapText="1"/>
    </xf>
    <xf numFmtId="0" fontId="10" fillId="0" borderId="0" xfId="0" applyFont="1" applyAlignment="1">
      <alignment vertical="top"/>
    </xf>
    <xf numFmtId="0" fontId="11" fillId="0" borderId="0" xfId="0" applyFont="1" applyAlignment="1">
      <alignment vertical="top"/>
    </xf>
    <xf numFmtId="0" fontId="11" fillId="0" borderId="0" xfId="0" quotePrefix="1" applyFont="1" applyAlignment="1">
      <alignment horizontal="left" vertical="top" wrapText="1" indent="1"/>
    </xf>
    <xf numFmtId="0" fontId="14" fillId="0" borderId="0" xfId="0" quotePrefix="1" applyFont="1" applyAlignment="1">
      <alignment horizontal="left" indent="4"/>
    </xf>
    <xf numFmtId="0" fontId="14" fillId="0" borderId="0" xfId="0" quotePrefix="1" applyFont="1" applyAlignment="1">
      <alignment horizontal="left" wrapText="1" indent="4"/>
    </xf>
    <xf numFmtId="0" fontId="19" fillId="0" borderId="0" xfId="9" quotePrefix="1" applyFill="1" applyAlignment="1" applyProtection="1"/>
    <xf numFmtId="44" fontId="11" fillId="0" borderId="0" xfId="10" applyFont="1" applyFill="1" applyAlignment="1">
      <alignment horizontal="right"/>
    </xf>
    <xf numFmtId="2" fontId="10" fillId="0" borderId="3" xfId="0" quotePrefix="1" applyNumberFormat="1" applyFont="1" applyBorder="1" applyAlignment="1">
      <alignment horizontal="right" wrapText="1"/>
    </xf>
    <xf numFmtId="0" fontId="13" fillId="0" borderId="0" xfId="0" applyFont="1"/>
    <xf numFmtId="0" fontId="11" fillId="0" borderId="0" xfId="0" applyFont="1" applyAlignment="1">
      <alignment horizontal="left" wrapText="1" indent="2"/>
    </xf>
    <xf numFmtId="0" fontId="11" fillId="0" borderId="0" xfId="6" applyFont="1" applyAlignment="1">
      <alignment horizontal="left" wrapText="1" indent="1"/>
    </xf>
    <xf numFmtId="0" fontId="11" fillId="0" borderId="0" xfId="0" applyFont="1" applyAlignment="1">
      <alignment horizontal="center" wrapText="1"/>
    </xf>
    <xf numFmtId="1" fontId="11" fillId="0" borderId="0" xfId="0" applyNumberFormat="1" applyFont="1" applyAlignment="1">
      <alignment horizontal="center"/>
    </xf>
    <xf numFmtId="1" fontId="10" fillId="0" borderId="3" xfId="0" quotePrefix="1" applyNumberFormat="1" applyFont="1" applyBorder="1" applyAlignment="1">
      <alignment horizontal="center"/>
    </xf>
    <xf numFmtId="1" fontId="11" fillId="0" borderId="0" xfId="1" applyNumberFormat="1" applyFont="1" applyFill="1" applyAlignment="1">
      <alignment horizontal="center"/>
    </xf>
    <xf numFmtId="0" fontId="11" fillId="0" borderId="0" xfId="1" applyNumberFormat="1" applyFont="1" applyFill="1" applyAlignment="1">
      <alignment horizontal="center"/>
    </xf>
    <xf numFmtId="1" fontId="10" fillId="0" borderId="0" xfId="1" applyNumberFormat="1" applyFont="1" applyFill="1" applyAlignment="1">
      <alignment horizontal="center"/>
    </xf>
    <xf numFmtId="1" fontId="12" fillId="0" borderId="0" xfId="0" quotePrefix="1" applyNumberFormat="1" applyFont="1" applyAlignment="1">
      <alignment horizontal="center"/>
    </xf>
    <xf numFmtId="1" fontId="10" fillId="0" borderId="3" xfId="0" quotePrefix="1" applyNumberFormat="1" applyFont="1" applyBorder="1" applyAlignment="1">
      <alignment horizontal="center" wrapText="1"/>
    </xf>
    <xf numFmtId="0" fontId="11" fillId="0" borderId="0" xfId="0" quotePrefix="1" applyFont="1" applyAlignment="1">
      <alignment horizontal="left" wrapText="1" indent="1"/>
    </xf>
    <xf numFmtId="0" fontId="23" fillId="0" borderId="0" xfId="0" applyFont="1"/>
    <xf numFmtId="0" fontId="7" fillId="0" borderId="0" xfId="0" applyFont="1"/>
    <xf numFmtId="8" fontId="0" fillId="2" borderId="5" xfId="0" applyNumberFormat="1" applyFill="1" applyBorder="1"/>
    <xf numFmtId="8" fontId="0" fillId="2" borderId="2" xfId="0" applyNumberFormat="1" applyFill="1" applyBorder="1"/>
    <xf numFmtId="8" fontId="25" fillId="2" borderId="2" xfId="0" applyNumberFormat="1" applyFont="1" applyFill="1" applyBorder="1"/>
    <xf numFmtId="8" fontId="7" fillId="2" borderId="8" xfId="0" applyNumberFormat="1" applyFont="1" applyFill="1" applyBorder="1"/>
    <xf numFmtId="8" fontId="7" fillId="2" borderId="5" xfId="0" applyNumberFormat="1" applyFont="1" applyFill="1" applyBorder="1"/>
    <xf numFmtId="8" fontId="7" fillId="2" borderId="2" xfId="0" applyNumberFormat="1" applyFont="1" applyFill="1" applyBorder="1"/>
    <xf numFmtId="8" fontId="0" fillId="2" borderId="11" xfId="0" applyNumberFormat="1" applyFill="1" applyBorder="1"/>
    <xf numFmtId="0" fontId="20" fillId="0" borderId="0" xfId="9" applyFont="1" applyFill="1" applyBorder="1" applyAlignment="1" applyProtection="1">
      <alignment horizontal="center"/>
    </xf>
    <xf numFmtId="1" fontId="11" fillId="0" borderId="0" xfId="0" applyNumberFormat="1" applyFont="1" applyAlignment="1">
      <alignment horizontal="left" wrapText="1"/>
    </xf>
    <xf numFmtId="0" fontId="14" fillId="0" borderId="0" xfId="0" applyFont="1" applyAlignment="1">
      <alignment vertical="center"/>
    </xf>
    <xf numFmtId="0" fontId="11" fillId="0" borderId="0" xfId="0" quotePrefix="1" applyFont="1" applyAlignment="1">
      <alignment vertical="center" wrapText="1"/>
    </xf>
    <xf numFmtId="44" fontId="11" fillId="4" borderId="0" xfId="10" applyFont="1" applyFill="1" applyAlignment="1">
      <alignment horizontal="right"/>
    </xf>
    <xf numFmtId="0" fontId="10" fillId="0" borderId="0" xfId="0" applyFont="1" applyAlignment="1">
      <alignment horizontal="left" wrapText="1"/>
    </xf>
    <xf numFmtId="0" fontId="10" fillId="0" borderId="0" xfId="0" quotePrefix="1" applyFont="1" applyAlignment="1">
      <alignment wrapText="1"/>
    </xf>
    <xf numFmtId="0" fontId="10" fillId="0" borderId="0" xfId="0" quotePrefix="1" applyFont="1" applyAlignment="1">
      <alignment vertical="center"/>
    </xf>
    <xf numFmtId="0" fontId="11" fillId="0" borderId="1" xfId="0" applyFont="1" applyBorder="1" applyAlignment="1">
      <alignment horizontal="left" wrapText="1" indent="1"/>
    </xf>
    <xf numFmtId="0" fontId="11" fillId="0" borderId="1" xfId="0" applyFont="1" applyBorder="1"/>
    <xf numFmtId="0" fontId="11" fillId="0" borderId="1" xfId="0" applyFont="1" applyBorder="1" applyAlignment="1">
      <alignment horizontal="right" wrapText="1"/>
    </xf>
    <xf numFmtId="0" fontId="11" fillId="0" borderId="1" xfId="0" applyFont="1" applyBorder="1" applyAlignment="1">
      <alignment horizontal="center"/>
    </xf>
    <xf numFmtId="1" fontId="11" fillId="0" borderId="1" xfId="1" applyNumberFormat="1" applyFont="1" applyFill="1" applyBorder="1" applyAlignment="1">
      <alignment horizontal="center"/>
    </xf>
    <xf numFmtId="164" fontId="11" fillId="0" borderId="1" xfId="1" applyFont="1" applyFill="1" applyBorder="1" applyAlignment="1">
      <alignment horizontal="right"/>
    </xf>
    <xf numFmtId="0" fontId="11" fillId="0" borderId="1" xfId="0" applyFont="1" applyBorder="1" applyAlignment="1">
      <alignment horizontal="right"/>
    </xf>
    <xf numFmtId="0" fontId="11" fillId="0" borderId="14" xfId="0" applyFont="1" applyBorder="1"/>
    <xf numFmtId="0" fontId="11" fillId="0" borderId="14" xfId="0" applyFont="1" applyBorder="1" applyAlignment="1">
      <alignment horizontal="right" wrapText="1"/>
    </xf>
    <xf numFmtId="0" fontId="11" fillId="0" borderId="14" xfId="0" applyFont="1" applyBorder="1" applyAlignment="1">
      <alignment horizontal="center"/>
    </xf>
    <xf numFmtId="1" fontId="11" fillId="0" borderId="14" xfId="1" applyNumberFormat="1" applyFont="1" applyFill="1" applyBorder="1" applyAlignment="1">
      <alignment horizontal="center"/>
    </xf>
    <xf numFmtId="164" fontId="11" fillId="0" borderId="14" xfId="1" applyFont="1" applyFill="1" applyBorder="1" applyAlignment="1">
      <alignment horizontal="right"/>
    </xf>
    <xf numFmtId="0" fontId="11" fillId="0" borderId="14" xfId="0" applyFont="1" applyBorder="1" applyAlignment="1">
      <alignment horizontal="right"/>
    </xf>
    <xf numFmtId="1" fontId="11" fillId="0" borderId="0" xfId="1" applyNumberFormat="1" applyFont="1" applyFill="1" applyBorder="1" applyAlignment="1">
      <alignment horizontal="center"/>
    </xf>
    <xf numFmtId="164" fontId="11" fillId="0" borderId="0" xfId="1" applyFont="1" applyFill="1" applyBorder="1" applyAlignment="1">
      <alignment horizontal="right"/>
    </xf>
    <xf numFmtId="0" fontId="11" fillId="0" borderId="13" xfId="0" applyFont="1" applyBorder="1" applyAlignment="1">
      <alignment horizontal="left" wrapText="1" indent="1"/>
    </xf>
    <xf numFmtId="0" fontId="11" fillId="0" borderId="13" xfId="0" applyFont="1" applyBorder="1"/>
    <xf numFmtId="0" fontId="11" fillId="0" borderId="13" xfId="0" applyFont="1" applyBorder="1" applyAlignment="1">
      <alignment horizontal="right" wrapText="1"/>
    </xf>
    <xf numFmtId="0" fontId="11" fillId="0" borderId="13" xfId="0" applyFont="1" applyBorder="1" applyAlignment="1">
      <alignment horizontal="center"/>
    </xf>
    <xf numFmtId="1" fontId="11" fillId="0" borderId="13" xfId="1" applyNumberFormat="1" applyFont="1" applyFill="1" applyBorder="1" applyAlignment="1">
      <alignment horizontal="center"/>
    </xf>
    <xf numFmtId="164" fontId="11" fillId="0" borderId="13" xfId="1" applyFont="1" applyFill="1" applyBorder="1" applyAlignment="1">
      <alignment horizontal="right"/>
    </xf>
    <xf numFmtId="0" fontId="11" fillId="0" borderId="13" xfId="0" applyFont="1" applyBorder="1" applyAlignment="1">
      <alignment horizontal="right"/>
    </xf>
    <xf numFmtId="0" fontId="11" fillId="0" borderId="1" xfId="0" applyFont="1" applyBorder="1" applyAlignment="1">
      <alignment wrapText="1"/>
    </xf>
    <xf numFmtId="0" fontId="11" fillId="0" borderId="14" xfId="0" quotePrefix="1" applyFont="1" applyBorder="1" applyAlignment="1">
      <alignment wrapText="1"/>
    </xf>
    <xf numFmtId="0" fontId="11" fillId="0" borderId="1" xfId="0" quotePrefix="1" applyFont="1" applyBorder="1" applyAlignment="1">
      <alignment horizontal="left" wrapText="1" indent="1"/>
    </xf>
    <xf numFmtId="0" fontId="11" fillId="4" borderId="0" xfId="0" applyFont="1" applyFill="1" applyAlignment="1">
      <alignment horizontal="center"/>
    </xf>
    <xf numFmtId="44" fontId="11" fillId="4" borderId="0" xfId="12" applyFont="1" applyFill="1" applyAlignment="1">
      <alignment horizontal="right"/>
    </xf>
    <xf numFmtId="1" fontId="11" fillId="4" borderId="0" xfId="12" applyNumberFormat="1" applyFont="1" applyFill="1" applyAlignment="1">
      <alignment horizontal="center"/>
    </xf>
    <xf numFmtId="0" fontId="11" fillId="4" borderId="0" xfId="0" applyFont="1" applyFill="1" applyAlignment="1">
      <alignment horizontal="left" wrapText="1" indent="1"/>
    </xf>
    <xf numFmtId="0" fontId="11" fillId="0" borderId="0" xfId="0" applyFont="1" applyAlignment="1">
      <alignment horizontal="left" wrapText="1" indent="1"/>
    </xf>
    <xf numFmtId="0" fontId="11" fillId="4" borderId="0" xfId="0" applyFont="1" applyFill="1"/>
    <xf numFmtId="0" fontId="11" fillId="4" borderId="14" xfId="0" applyFont="1" applyFill="1" applyBorder="1" applyAlignment="1">
      <alignment horizontal="left" wrapText="1" indent="1"/>
    </xf>
    <xf numFmtId="0" fontId="11" fillId="4" borderId="14" xfId="0" applyFont="1" applyFill="1" applyBorder="1"/>
    <xf numFmtId="165" fontId="11" fillId="0" borderId="0" xfId="3" applyNumberFormat="1" applyFont="1" applyFill="1" applyAlignment="1">
      <alignment horizontal="right"/>
    </xf>
    <xf numFmtId="0" fontId="11" fillId="4" borderId="0" xfId="0" applyFont="1" applyFill="1" applyAlignment="1">
      <alignment horizontal="right" wrapText="1"/>
    </xf>
    <xf numFmtId="0" fontId="11" fillId="4" borderId="0" xfId="0" quotePrefix="1" applyFont="1" applyFill="1" applyAlignment="1">
      <alignment horizontal="left" wrapText="1" indent="1"/>
    </xf>
    <xf numFmtId="0" fontId="11" fillId="0" borderId="0" xfId="0" applyFont="1" applyAlignment="1">
      <alignment horizontal="left" vertical="top" wrapText="1"/>
    </xf>
    <xf numFmtId="0" fontId="11" fillId="0" borderId="0" xfId="0" applyFont="1" applyAlignment="1">
      <alignment horizontal="right" vertical="top" wrapText="1"/>
    </xf>
    <xf numFmtId="0" fontId="11" fillId="0" borderId="0" xfId="0" applyFont="1" applyAlignment="1">
      <alignment horizontal="center" vertical="top"/>
    </xf>
    <xf numFmtId="1" fontId="11" fillId="0" borderId="0" xfId="1" applyNumberFormat="1" applyFont="1" applyFill="1" applyAlignment="1">
      <alignment horizontal="center" vertical="top"/>
    </xf>
    <xf numFmtId="44" fontId="11" fillId="0" borderId="0" xfId="10" applyFont="1" applyFill="1" applyAlignment="1">
      <alignment horizontal="right" vertical="top"/>
    </xf>
    <xf numFmtId="0" fontId="11" fillId="0" borderId="0" xfId="0" applyFont="1" applyAlignment="1">
      <alignment horizontal="right" vertical="top"/>
    </xf>
    <xf numFmtId="165" fontId="11" fillId="0" borderId="0" xfId="3" applyNumberFormat="1" applyFont="1" applyFill="1" applyAlignment="1">
      <alignment horizontal="right" vertical="top"/>
    </xf>
    <xf numFmtId="0" fontId="11" fillId="0" borderId="0" xfId="1" applyNumberFormat="1" applyFont="1" applyFill="1" applyAlignment="1">
      <alignment horizontal="center" vertical="top"/>
    </xf>
    <xf numFmtId="0" fontId="11" fillId="0" borderId="0" xfId="0" applyFont="1" applyAlignment="1">
      <alignment horizontal="left" vertical="top" wrapText="1" indent="1"/>
    </xf>
    <xf numFmtId="164" fontId="11" fillId="0" borderId="0" xfId="1" applyFont="1" applyFill="1" applyAlignment="1">
      <alignment horizontal="right" vertical="top"/>
    </xf>
    <xf numFmtId="0" fontId="11" fillId="4" borderId="14" xfId="0" applyFont="1" applyFill="1" applyBorder="1" applyAlignment="1">
      <alignment horizontal="right" vertical="top" wrapText="1"/>
    </xf>
    <xf numFmtId="0" fontId="11" fillId="4" borderId="14" xfId="0" applyFont="1" applyFill="1" applyBorder="1" applyAlignment="1">
      <alignment vertical="top"/>
    </xf>
    <xf numFmtId="0" fontId="11" fillId="4" borderId="14" xfId="0" applyFont="1" applyFill="1" applyBorder="1" applyAlignment="1">
      <alignment horizontal="center" vertical="top"/>
    </xf>
    <xf numFmtId="1" fontId="11" fillId="4" borderId="14" xfId="12" applyNumberFormat="1" applyFont="1" applyFill="1" applyBorder="1" applyAlignment="1">
      <alignment horizontal="center" vertical="top"/>
    </xf>
    <xf numFmtId="44" fontId="11" fillId="4" borderId="14" xfId="12" applyFont="1" applyFill="1" applyBorder="1" applyAlignment="1">
      <alignment horizontal="right" vertical="top"/>
    </xf>
    <xf numFmtId="1" fontId="11" fillId="0" borderId="0" xfId="1" applyNumberFormat="1" applyFont="1" applyFill="1" applyBorder="1" applyAlignment="1">
      <alignment horizontal="center" vertical="top"/>
    </xf>
    <xf numFmtId="164" fontId="11" fillId="0" borderId="0" xfId="1" applyFont="1" applyFill="1" applyBorder="1" applyAlignment="1">
      <alignment horizontal="right" vertical="top"/>
    </xf>
    <xf numFmtId="0" fontId="11" fillId="0" borderId="1" xfId="0" applyFont="1" applyBorder="1" applyAlignment="1">
      <alignment horizontal="right" vertical="top" wrapText="1"/>
    </xf>
    <xf numFmtId="0" fontId="11" fillId="0" borderId="1" xfId="0" applyFont="1" applyBorder="1" applyAlignment="1">
      <alignment vertical="top"/>
    </xf>
    <xf numFmtId="0" fontId="11" fillId="0" borderId="1" xfId="0" applyFont="1" applyBorder="1" applyAlignment="1">
      <alignment horizontal="center" vertical="top"/>
    </xf>
    <xf numFmtId="1" fontId="11" fillId="0" borderId="1" xfId="1" applyNumberFormat="1" applyFont="1" applyFill="1" applyBorder="1" applyAlignment="1">
      <alignment horizontal="center" vertical="top"/>
    </xf>
    <xf numFmtId="164" fontId="11" fillId="0" borderId="1" xfId="1" applyFont="1" applyFill="1" applyBorder="1" applyAlignment="1">
      <alignment horizontal="right" vertical="top"/>
    </xf>
    <xf numFmtId="0" fontId="11" fillId="0" borderId="1" xfId="0" applyFont="1" applyBorder="1" applyAlignment="1">
      <alignment horizontal="right" vertical="top"/>
    </xf>
    <xf numFmtId="0" fontId="11" fillId="0" borderId="13" xfId="0" applyFont="1" applyBorder="1" applyAlignment="1">
      <alignment horizontal="right" vertical="top" wrapText="1"/>
    </xf>
    <xf numFmtId="0" fontId="11" fillId="0" borderId="13" xfId="0" applyFont="1" applyBorder="1" applyAlignment="1">
      <alignment vertical="top"/>
    </xf>
    <xf numFmtId="0" fontId="11" fillId="0" borderId="13" xfId="0" applyFont="1" applyBorder="1" applyAlignment="1">
      <alignment horizontal="center" vertical="top"/>
    </xf>
    <xf numFmtId="1" fontId="11" fillId="0" borderId="13" xfId="1" applyNumberFormat="1" applyFont="1" applyFill="1" applyBorder="1" applyAlignment="1">
      <alignment horizontal="center" vertical="top"/>
    </xf>
    <xf numFmtId="164" fontId="11" fillId="0" borderId="13" xfId="1" applyFont="1" applyFill="1" applyBorder="1" applyAlignment="1">
      <alignment horizontal="right" vertical="top"/>
    </xf>
    <xf numFmtId="0" fontId="11" fillId="0" borderId="13" xfId="0" applyFont="1" applyBorder="1" applyAlignment="1">
      <alignment horizontal="right" vertical="top"/>
    </xf>
    <xf numFmtId="0" fontId="11" fillId="0" borderId="14" xfId="0" applyFont="1" applyBorder="1" applyAlignment="1">
      <alignment horizontal="right" vertical="top"/>
    </xf>
    <xf numFmtId="164" fontId="11" fillId="4" borderId="0" xfId="1" applyFont="1" applyFill="1" applyBorder="1" applyAlignment="1">
      <alignment horizontal="right" vertical="top"/>
    </xf>
    <xf numFmtId="0" fontId="11" fillId="4" borderId="0" xfId="0" applyFont="1" applyFill="1" applyAlignment="1">
      <alignment horizontal="right" vertical="top" wrapText="1"/>
    </xf>
    <xf numFmtId="0" fontId="11" fillId="4" borderId="0" xfId="0" applyFont="1" applyFill="1" applyAlignment="1">
      <alignment vertical="top"/>
    </xf>
    <xf numFmtId="0" fontId="11" fillId="4" borderId="0" xfId="0" applyFont="1" applyFill="1" applyAlignment="1">
      <alignment horizontal="center" vertical="top"/>
    </xf>
    <xf numFmtId="1" fontId="11" fillId="4" borderId="0" xfId="1" applyNumberFormat="1" applyFont="1" applyFill="1" applyAlignment="1">
      <alignment horizontal="center" vertical="top"/>
    </xf>
    <xf numFmtId="164" fontId="11" fillId="4" borderId="0" xfId="1" applyFont="1" applyFill="1" applyAlignment="1">
      <alignment horizontal="right" vertical="top"/>
    </xf>
    <xf numFmtId="0" fontId="11" fillId="0" borderId="14" xfId="0" applyFont="1" applyBorder="1" applyAlignment="1">
      <alignment horizontal="center" vertical="top"/>
    </xf>
    <xf numFmtId="1" fontId="11" fillId="0" borderId="14" xfId="1" applyNumberFormat="1" applyFont="1" applyFill="1" applyBorder="1" applyAlignment="1">
      <alignment horizontal="center" vertical="top"/>
    </xf>
    <xf numFmtId="164" fontId="11" fillId="0" borderId="14" xfId="1" applyFont="1" applyFill="1" applyBorder="1" applyAlignment="1">
      <alignment horizontal="right" vertical="top"/>
    </xf>
    <xf numFmtId="2" fontId="11" fillId="0" borderId="14" xfId="0" applyNumberFormat="1" applyFont="1" applyBorder="1" applyAlignment="1">
      <alignment horizontal="right" vertical="top"/>
    </xf>
    <xf numFmtId="0" fontId="11" fillId="0" borderId="1" xfId="0" quotePrefix="1" applyFont="1" applyBorder="1" applyAlignment="1">
      <alignment horizontal="left" vertical="top" wrapText="1" indent="1"/>
    </xf>
    <xf numFmtId="0" fontId="11" fillId="0" borderId="0" xfId="0" quotePrefix="1" applyFont="1" applyAlignment="1">
      <alignment horizontal="left" vertical="top" indent="1"/>
    </xf>
    <xf numFmtId="44" fontId="11" fillId="4" borderId="0" xfId="12" applyFont="1" applyFill="1" applyAlignment="1">
      <alignment horizontal="right" vertical="top"/>
    </xf>
    <xf numFmtId="0" fontId="10" fillId="0" borderId="0" xfId="0" applyFont="1" applyAlignment="1">
      <alignment horizontal="right" vertical="top"/>
    </xf>
    <xf numFmtId="1" fontId="11" fillId="0" borderId="0" xfId="3" applyNumberFormat="1" applyFont="1" applyFill="1" applyAlignment="1">
      <alignment horizontal="center" vertical="top"/>
    </xf>
    <xf numFmtId="10" fontId="11" fillId="0" borderId="0" xfId="3" applyNumberFormat="1" applyFont="1" applyFill="1" applyAlignment="1">
      <alignment horizontal="right" vertical="top"/>
    </xf>
    <xf numFmtId="164" fontId="11" fillId="0" borderId="0" xfId="1" applyFont="1" applyFill="1" applyAlignment="1">
      <alignment horizontal="right" vertical="top" wrapText="1"/>
    </xf>
    <xf numFmtId="0" fontId="15" fillId="0" borderId="0" xfId="0" applyFont="1" applyAlignment="1">
      <alignment horizontal="right" vertical="top"/>
    </xf>
    <xf numFmtId="39" fontId="11" fillId="0" borderId="0" xfId="0" applyNumberFormat="1" applyFont="1" applyAlignment="1">
      <alignment horizontal="right" vertical="top"/>
    </xf>
    <xf numFmtId="164" fontId="11" fillId="0" borderId="0" xfId="1" applyFont="1" applyFill="1" applyAlignment="1">
      <alignment vertical="top"/>
    </xf>
    <xf numFmtId="0" fontId="11" fillId="0" borderId="1" xfId="0" applyFont="1" applyBorder="1" applyAlignment="1">
      <alignment horizontal="left" vertical="top" wrapText="1" indent="1"/>
    </xf>
    <xf numFmtId="0" fontId="14" fillId="0" borderId="0" xfId="0" applyFont="1" applyAlignment="1">
      <alignment vertical="top" wrapText="1"/>
    </xf>
    <xf numFmtId="0" fontId="7" fillId="0" borderId="0" xfId="0" applyFont="1" applyAlignment="1">
      <alignment horizontal="right" vertical="top"/>
    </xf>
    <xf numFmtId="44" fontId="26" fillId="0" borderId="0" xfId="17" applyFont="1" applyFill="1" applyAlignment="1">
      <alignment vertical="top"/>
    </xf>
    <xf numFmtId="44" fontId="26" fillId="0" borderId="0" xfId="17" applyFont="1" applyFill="1" applyBorder="1" applyAlignment="1">
      <alignment vertical="top"/>
    </xf>
    <xf numFmtId="164" fontId="11" fillId="0" borderId="0" xfId="1" applyFont="1" applyFill="1" applyBorder="1" applyAlignment="1">
      <alignment vertical="top"/>
    </xf>
    <xf numFmtId="0" fontId="13" fillId="0" borderId="0" xfId="0" applyFont="1" applyAlignment="1">
      <alignment wrapText="1"/>
    </xf>
    <xf numFmtId="2" fontId="10" fillId="0" borderId="3" xfId="0" quotePrefix="1" applyNumberFormat="1" applyFont="1" applyBorder="1" applyAlignment="1">
      <alignment horizontal="left" wrapText="1"/>
    </xf>
    <xf numFmtId="2" fontId="11" fillId="0" borderId="0" xfId="0" applyNumberFormat="1" applyFont="1" applyAlignment="1">
      <alignment horizontal="left"/>
    </xf>
    <xf numFmtId="164" fontId="11" fillId="0" borderId="0" xfId="1" applyFont="1" applyFill="1" applyAlignment="1">
      <alignment horizontal="left"/>
    </xf>
    <xf numFmtId="164" fontId="11" fillId="0" borderId="0" xfId="1" applyFont="1" applyFill="1" applyAlignment="1">
      <alignment horizontal="left" vertical="top"/>
    </xf>
    <xf numFmtId="10" fontId="11" fillId="0" borderId="0" xfId="3" applyNumberFormat="1" applyFont="1" applyFill="1" applyAlignment="1">
      <alignment horizontal="left" vertical="top"/>
    </xf>
    <xf numFmtId="164" fontId="11" fillId="0" borderId="0" xfId="1" applyFont="1" applyFill="1" applyAlignment="1">
      <alignment horizontal="left" vertical="top" wrapText="1"/>
    </xf>
    <xf numFmtId="2" fontId="12" fillId="0" borderId="0" xfId="0" quotePrefix="1" applyNumberFormat="1" applyFont="1" applyAlignment="1">
      <alignment horizontal="left"/>
    </xf>
    <xf numFmtId="0" fontId="0" fillId="0" borderId="0" xfId="0" applyAlignment="1">
      <alignment horizontal="left"/>
    </xf>
    <xf numFmtId="0" fontId="11" fillId="0" borderId="0" xfId="1" applyNumberFormat="1" applyFont="1" applyFill="1" applyAlignment="1">
      <alignment horizontal="left" wrapText="1"/>
    </xf>
    <xf numFmtId="0" fontId="24" fillId="0" borderId="0" xfId="0" applyFont="1"/>
    <xf numFmtId="0" fontId="7" fillId="0" borderId="0" xfId="0" applyFont="1" applyAlignment="1">
      <alignment wrapText="1"/>
    </xf>
    <xf numFmtId="17" fontId="0" fillId="0" borderId="0" xfId="0" applyNumberFormat="1" applyAlignment="1">
      <alignment wrapText="1"/>
    </xf>
    <xf numFmtId="0" fontId="23" fillId="0" borderId="0" xfId="0" applyFont="1" applyAlignment="1">
      <alignment wrapText="1"/>
    </xf>
    <xf numFmtId="0" fontId="19" fillId="0" borderId="0" xfId="9" applyAlignment="1" applyProtection="1">
      <alignment wrapText="1"/>
    </xf>
    <xf numFmtId="0" fontId="24" fillId="2" borderId="10" xfId="0" applyFont="1" applyFill="1" applyBorder="1"/>
    <xf numFmtId="0" fontId="24" fillId="2" borderId="15" xfId="0" applyFont="1" applyFill="1" applyBorder="1"/>
    <xf numFmtId="0" fontId="24" fillId="2" borderId="16" xfId="0" applyFont="1" applyFill="1" applyBorder="1"/>
    <xf numFmtId="0" fontId="24" fillId="2" borderId="17" xfId="0" applyFont="1" applyFill="1" applyBorder="1"/>
    <xf numFmtId="0" fontId="24" fillId="2" borderId="17" xfId="0" applyFont="1" applyFill="1" applyBorder="1" applyAlignment="1">
      <alignment wrapText="1"/>
    </xf>
    <xf numFmtId="0" fontId="7" fillId="2" borderId="2" xfId="0" applyFont="1" applyFill="1" applyBorder="1"/>
    <xf numFmtId="0" fontId="7" fillId="2" borderId="2" xfId="0" applyFont="1" applyFill="1" applyBorder="1" applyAlignment="1">
      <alignment wrapText="1"/>
    </xf>
    <xf numFmtId="0" fontId="7" fillId="2" borderId="18" xfId="0" applyFont="1" applyFill="1" applyBorder="1"/>
    <xf numFmtId="0" fontId="7" fillId="2" borderId="5" xfId="0" applyFont="1" applyFill="1" applyBorder="1"/>
    <xf numFmtId="0" fontId="0" fillId="2" borderId="5" xfId="0" applyFill="1" applyBorder="1"/>
    <xf numFmtId="0" fontId="0" fillId="0" borderId="6" xfId="0" applyBorder="1"/>
    <xf numFmtId="0" fontId="7" fillId="2" borderId="19" xfId="0" applyFont="1" applyFill="1" applyBorder="1"/>
    <xf numFmtId="0" fontId="0" fillId="0" borderId="7" xfId="0" applyBorder="1"/>
    <xf numFmtId="0" fontId="0" fillId="2" borderId="19" xfId="0" applyFill="1" applyBorder="1"/>
    <xf numFmtId="0" fontId="0" fillId="0" borderId="7" xfId="0" applyBorder="1" applyAlignment="1">
      <alignment wrapText="1"/>
    </xf>
    <xf numFmtId="0" fontId="0" fillId="2" borderId="20" xfId="0" applyFill="1" applyBorder="1"/>
    <xf numFmtId="0" fontId="7" fillId="2" borderId="8" xfId="0" applyFont="1" applyFill="1" applyBorder="1"/>
    <xf numFmtId="0" fontId="0" fillId="2" borderId="21" xfId="0" applyFill="1" applyBorder="1"/>
    <xf numFmtId="0" fontId="7" fillId="2" borderId="11" xfId="0" applyFont="1" applyFill="1" applyBorder="1"/>
    <xf numFmtId="0" fontId="7" fillId="2" borderId="11" xfId="0" applyFont="1" applyFill="1" applyBorder="1" applyAlignment="1">
      <alignment wrapText="1"/>
    </xf>
    <xf numFmtId="0" fontId="0" fillId="0" borderId="12" xfId="0" applyBorder="1" applyAlignment="1">
      <alignment wrapText="1"/>
    </xf>
    <xf numFmtId="0" fontId="7" fillId="2" borderId="2" xfId="0" applyFont="1" applyFill="1" applyBorder="1" applyAlignment="1">
      <alignment horizontal="left" wrapText="1"/>
    </xf>
    <xf numFmtId="0" fontId="0" fillId="0" borderId="9" xfId="0" applyBorder="1"/>
    <xf numFmtId="0" fontId="0" fillId="0" borderId="12" xfId="0" applyBorder="1"/>
    <xf numFmtId="0" fontId="25" fillId="2" borderId="2" xfId="0" applyFont="1" applyFill="1" applyBorder="1"/>
    <xf numFmtId="0" fontId="0" fillId="2" borderId="8" xfId="0" applyFill="1" applyBorder="1"/>
    <xf numFmtId="0" fontId="25" fillId="2" borderId="2" xfId="0" applyFont="1" applyFill="1" applyBorder="1" applyAlignment="1">
      <alignment wrapText="1"/>
    </xf>
    <xf numFmtId="8" fontId="7" fillId="2" borderId="11" xfId="0" applyNumberFormat="1" applyFont="1" applyFill="1" applyBorder="1"/>
    <xf numFmtId="0" fontId="0" fillId="2" borderId="11" xfId="0" applyFill="1" applyBorder="1"/>
    <xf numFmtId="164" fontId="10" fillId="5" borderId="1" xfId="1" applyFont="1" applyFill="1" applyBorder="1" applyAlignment="1">
      <alignment horizontal="right" vertical="top"/>
    </xf>
    <xf numFmtId="0" fontId="27" fillId="0" borderId="0" xfId="0" applyFont="1" applyAlignment="1">
      <alignment horizontal="left" vertical="center" wrapText="1"/>
    </xf>
    <xf numFmtId="0" fontId="14" fillId="5" borderId="0" xfId="0" quotePrefix="1" applyFont="1" applyFill="1" applyAlignment="1">
      <alignment horizontal="left" wrapText="1" indent="1"/>
    </xf>
    <xf numFmtId="0" fontId="10" fillId="5" borderId="0" xfId="0" applyFont="1" applyFill="1"/>
    <xf numFmtId="0" fontId="10" fillId="5" borderId="0" xfId="0" applyFont="1" applyFill="1" applyAlignment="1">
      <alignment horizontal="right" wrapText="1"/>
    </xf>
    <xf numFmtId="0" fontId="11" fillId="5" borderId="0" xfId="0" applyFont="1" applyFill="1" applyAlignment="1">
      <alignment horizontal="center" vertical="top"/>
    </xf>
    <xf numFmtId="1" fontId="11" fillId="5" borderId="0" xfId="1" applyNumberFormat="1" applyFont="1" applyFill="1" applyAlignment="1">
      <alignment horizontal="center" vertical="top"/>
    </xf>
    <xf numFmtId="164" fontId="11" fillId="5" borderId="0" xfId="1" applyFont="1" applyFill="1" applyAlignment="1">
      <alignment horizontal="right" vertical="top"/>
    </xf>
    <xf numFmtId="44" fontId="11" fillId="0" borderId="0" xfId="0" applyNumberFormat="1" applyFont="1" applyAlignment="1">
      <alignment horizontal="right" wrapText="1"/>
    </xf>
    <xf numFmtId="44" fontId="11" fillId="4" borderId="0" xfId="12" applyFont="1" applyFill="1" applyBorder="1" applyAlignment="1">
      <alignment horizontal="right" vertical="top"/>
    </xf>
    <xf numFmtId="164" fontId="10" fillId="5" borderId="0" xfId="1" applyFont="1" applyFill="1" applyBorder="1" applyAlignment="1">
      <alignment horizontal="right" vertical="top"/>
    </xf>
    <xf numFmtId="0" fontId="11" fillId="5" borderId="0" xfId="1" applyNumberFormat="1" applyFont="1" applyFill="1" applyAlignment="1">
      <alignment horizontal="left" wrapText="1"/>
    </xf>
    <xf numFmtId="0" fontId="19" fillId="0" borderId="0" xfId="9" applyAlignment="1" applyProtection="1"/>
    <xf numFmtId="2" fontId="10" fillId="0" borderId="0" xfId="0" quotePrefix="1" applyNumberFormat="1" applyFont="1" applyAlignment="1">
      <alignment horizontal="right" wrapText="1"/>
    </xf>
    <xf numFmtId="44" fontId="11" fillId="0" borderId="1" xfId="10" applyFont="1" applyFill="1" applyBorder="1" applyAlignment="1">
      <alignment horizontal="right"/>
    </xf>
    <xf numFmtId="0" fontId="10" fillId="0" borderId="1" xfId="0" applyFont="1" applyBorder="1" applyAlignment="1">
      <alignment vertical="top"/>
    </xf>
    <xf numFmtId="2" fontId="11" fillId="0" borderId="14" xfId="0" applyNumberFormat="1" applyFont="1" applyBorder="1" applyAlignment="1">
      <alignment horizontal="right"/>
    </xf>
    <xf numFmtId="10" fontId="11" fillId="0" borderId="0" xfId="3" applyNumberFormat="1" applyFont="1" applyFill="1" applyAlignment="1">
      <alignment horizontal="right"/>
    </xf>
    <xf numFmtId="44" fontId="11" fillId="0" borderId="0" xfId="0" applyNumberFormat="1" applyFont="1"/>
    <xf numFmtId="164" fontId="11" fillId="0" borderId="0" xfId="1" applyFont="1" applyFill="1" applyAlignment="1">
      <alignment wrapText="1"/>
    </xf>
    <xf numFmtId="44" fontId="11" fillId="0" borderId="0" xfId="0" applyNumberFormat="1" applyFont="1" applyAlignment="1">
      <alignment horizontal="right"/>
    </xf>
    <xf numFmtId="10" fontId="11" fillId="0" borderId="0" xfId="1" applyNumberFormat="1" applyFont="1" applyFill="1" applyAlignment="1">
      <alignment horizontal="right"/>
    </xf>
    <xf numFmtId="164" fontId="11" fillId="4" borderId="0" xfId="1" applyFont="1" applyFill="1" applyAlignment="1">
      <alignment horizontal="right"/>
    </xf>
    <xf numFmtId="165" fontId="30" fillId="0" borderId="0" xfId="3" applyNumberFormat="1" applyFont="1" applyFill="1" applyAlignment="1">
      <alignment horizontal="right"/>
    </xf>
    <xf numFmtId="0" fontId="7" fillId="0" borderId="0" xfId="0" applyFont="1" applyAlignment="1">
      <alignment horizontal="right"/>
    </xf>
    <xf numFmtId="44" fontId="26" fillId="0" borderId="0" xfId="17" applyFont="1" applyFill="1" applyBorder="1" applyAlignment="1"/>
    <xf numFmtId="0" fontId="10" fillId="0" borderId="1" xfId="0" applyFont="1" applyBorder="1" applyAlignment="1">
      <alignment horizontal="right"/>
    </xf>
    <xf numFmtId="0" fontId="15" fillId="0" borderId="0" xfId="0" applyFont="1" applyAlignment="1">
      <alignment horizontal="right"/>
    </xf>
    <xf numFmtId="1" fontId="11" fillId="0" borderId="0" xfId="3" applyNumberFormat="1" applyFont="1" applyFill="1" applyAlignment="1">
      <alignment horizontal="center"/>
    </xf>
    <xf numFmtId="0" fontId="11" fillId="0" borderId="0" xfId="0" quotePrefix="1" applyFont="1" applyAlignment="1">
      <alignment horizontal="left"/>
    </xf>
    <xf numFmtId="0" fontId="11" fillId="2" borderId="0" xfId="6" quotePrefix="1" applyFont="1" applyFill="1" applyAlignment="1">
      <alignment horizontal="left" wrapText="1"/>
    </xf>
    <xf numFmtId="0" fontId="11" fillId="2" borderId="0" xfId="0" quotePrefix="1" applyFont="1" applyFill="1" applyAlignment="1">
      <alignment horizontal="left" wrapText="1"/>
    </xf>
    <xf numFmtId="0" fontId="11" fillId="0" borderId="1" xfId="0" applyFont="1" applyBorder="1" applyAlignment="1">
      <alignment horizontal="left" wrapText="1"/>
    </xf>
    <xf numFmtId="0" fontId="11" fillId="0" borderId="13" xfId="0" applyFont="1" applyBorder="1" applyAlignment="1">
      <alignment horizontal="left" wrapText="1"/>
    </xf>
    <xf numFmtId="0" fontId="11" fillId="4" borderId="0" xfId="0" quotePrefix="1" applyFont="1" applyFill="1" applyAlignment="1">
      <alignment horizontal="left" wrapText="1"/>
    </xf>
    <xf numFmtId="0" fontId="11" fillId="4" borderId="0" xfId="0" applyFont="1" applyFill="1" applyAlignment="1">
      <alignment horizontal="left" wrapText="1"/>
    </xf>
    <xf numFmtId="0" fontId="10" fillId="0" borderId="0" xfId="0" quotePrefix="1" applyFont="1" applyAlignment="1">
      <alignment horizontal="left" wrapText="1"/>
    </xf>
    <xf numFmtId="0" fontId="11" fillId="0" borderId="1" xfId="0" quotePrefix="1" applyFont="1" applyBorder="1" applyAlignment="1">
      <alignment horizontal="left" wrapText="1"/>
    </xf>
    <xf numFmtId="0" fontId="11" fillId="0" borderId="0" xfId="6" quotePrefix="1" applyFont="1" applyAlignment="1">
      <alignment horizontal="left" wrapText="1"/>
    </xf>
    <xf numFmtId="0" fontId="11" fillId="0" borderId="0" xfId="6" applyFont="1" applyAlignment="1">
      <alignment horizontal="left" wrapText="1"/>
    </xf>
    <xf numFmtId="0" fontId="10" fillId="0" borderId="0" xfId="0" quotePrefix="1" applyFont="1"/>
    <xf numFmtId="0" fontId="12" fillId="0" borderId="0" xfId="0" quotePrefix="1" applyFont="1" applyAlignment="1">
      <alignment horizontal="left" wrapText="1"/>
    </xf>
    <xf numFmtId="0" fontId="14" fillId="0" borderId="0" xfId="0" quotePrefix="1" applyFont="1" applyAlignment="1">
      <alignment horizontal="left"/>
    </xf>
    <xf numFmtId="0" fontId="14" fillId="0" borderId="0" xfId="0" quotePrefix="1" applyFont="1" applyAlignment="1">
      <alignment horizontal="left" wrapText="1"/>
    </xf>
    <xf numFmtId="44" fontId="11" fillId="0" borderId="0" xfId="12" applyFont="1" applyFill="1" applyAlignment="1">
      <alignment horizontal="right"/>
    </xf>
    <xf numFmtId="0" fontId="11" fillId="0" borderId="13" xfId="0" quotePrefix="1" applyFont="1" applyBorder="1" applyAlignment="1">
      <alignment horizontal="left" wrapText="1"/>
    </xf>
    <xf numFmtId="39" fontId="31" fillId="0" borderId="0" xfId="0" applyNumberFormat="1" applyFont="1" applyAlignment="1">
      <alignment horizontal="left" vertical="top" wrapText="1"/>
    </xf>
    <xf numFmtId="0" fontId="32" fillId="0" borderId="0" xfId="0" applyFont="1" applyAlignment="1">
      <alignment horizontal="left"/>
    </xf>
    <xf numFmtId="0" fontId="32" fillId="0" borderId="0" xfId="0" applyFont="1" applyAlignment="1">
      <alignment horizontal="left" wrapText="1"/>
    </xf>
    <xf numFmtId="164" fontId="10" fillId="0" borderId="0" xfId="0" applyNumberFormat="1" applyFont="1" applyAlignment="1">
      <alignment wrapText="1"/>
    </xf>
    <xf numFmtId="49" fontId="7" fillId="0" borderId="0" xfId="0" applyNumberFormat="1" applyFont="1"/>
    <xf numFmtId="0" fontId="33" fillId="0" borderId="0" xfId="0" applyFont="1"/>
    <xf numFmtId="165" fontId="32" fillId="0" borderId="0" xfId="3" applyNumberFormat="1" applyFont="1" applyFill="1" applyAlignment="1">
      <alignment horizontal="left" vertical="top" wrapText="1"/>
    </xf>
    <xf numFmtId="0" fontId="34" fillId="0" borderId="0" xfId="0" applyFont="1"/>
    <xf numFmtId="0" fontId="36" fillId="5" borderId="0" xfId="0" applyFont="1" applyFill="1" applyAlignment="1">
      <alignment vertical="top"/>
    </xf>
    <xf numFmtId="0" fontId="37" fillId="0" borderId="0" xfId="162" quotePrefix="1" applyFont="1" applyFill="1" applyAlignment="1">
      <alignment horizontal="left" wrapText="1"/>
    </xf>
    <xf numFmtId="0" fontId="37" fillId="0" borderId="0" xfId="162" applyFont="1" applyFill="1" applyAlignment="1">
      <alignment vertical="top"/>
    </xf>
    <xf numFmtId="0" fontId="37" fillId="0" borderId="0" xfId="162" applyFont="1" applyFill="1" applyAlignment="1">
      <alignment horizontal="right" wrapText="1"/>
    </xf>
    <xf numFmtId="0" fontId="37" fillId="0" borderId="0" xfId="162" applyFont="1" applyFill="1" applyAlignment="1">
      <alignment horizontal="center" vertical="top"/>
    </xf>
    <xf numFmtId="1" fontId="37" fillId="0" borderId="0" xfId="162" applyNumberFormat="1" applyFont="1" applyFill="1" applyAlignment="1">
      <alignment horizontal="center"/>
    </xf>
    <xf numFmtId="164" fontId="37" fillId="0" borderId="0" xfId="162" applyNumberFormat="1" applyFont="1" applyFill="1" applyAlignment="1">
      <alignment horizontal="right"/>
    </xf>
    <xf numFmtId="0" fontId="35" fillId="0" borderId="0" xfId="162" applyFill="1" applyAlignment="1">
      <alignment horizontal="right"/>
    </xf>
    <xf numFmtId="0" fontId="36" fillId="0" borderId="0" xfId="0" applyFont="1" applyAlignment="1">
      <alignment horizontal="right" wrapText="1"/>
    </xf>
    <xf numFmtId="0" fontId="36" fillId="0" borderId="0" xfId="0" applyFont="1" applyAlignment="1">
      <alignment vertical="top"/>
    </xf>
    <xf numFmtId="0" fontId="36" fillId="0" borderId="0" xfId="0" applyFont="1" applyAlignment="1">
      <alignment horizontal="center" vertical="top"/>
    </xf>
    <xf numFmtId="0" fontId="11" fillId="0" borderId="0" xfId="0" applyFont="1" applyAlignment="1">
      <alignment vertical="center" wrapText="1"/>
    </xf>
    <xf numFmtId="0" fontId="11" fillId="0" borderId="0" xfId="0" quotePrefix="1" applyFont="1" applyAlignment="1">
      <alignment horizontal="center"/>
    </xf>
    <xf numFmtId="0" fontId="10" fillId="5" borderId="0" xfId="0" applyFont="1" applyFill="1" applyAlignment="1">
      <alignment horizontal="center"/>
    </xf>
    <xf numFmtId="0" fontId="11" fillId="5" borderId="0" xfId="0" applyFont="1" applyFill="1" applyAlignment="1">
      <alignment horizontal="left" wrapText="1"/>
    </xf>
    <xf numFmtId="0" fontId="11" fillId="5" borderId="0" xfId="0" applyFont="1" applyFill="1" applyAlignment="1">
      <alignment vertical="top"/>
    </xf>
    <xf numFmtId="0" fontId="11" fillId="5" borderId="0" xfId="0" applyFont="1" applyFill="1" applyAlignment="1">
      <alignment horizontal="right" wrapText="1"/>
    </xf>
    <xf numFmtId="1" fontId="11" fillId="5" borderId="0" xfId="1" applyNumberFormat="1" applyFont="1" applyFill="1" applyAlignment="1">
      <alignment horizontal="center"/>
    </xf>
    <xf numFmtId="164" fontId="11" fillId="5" borderId="0" xfId="1" applyFont="1" applyFill="1" applyAlignment="1">
      <alignment horizontal="right"/>
    </xf>
    <xf numFmtId="0" fontId="11" fillId="5" borderId="0" xfId="0" applyFont="1" applyFill="1" applyAlignment="1">
      <alignment horizontal="right"/>
    </xf>
    <xf numFmtId="0" fontId="11" fillId="5" borderId="0" xfId="0" applyFont="1" applyFill="1"/>
    <xf numFmtId="0" fontId="32" fillId="5" borderId="0" xfId="0" applyFont="1" applyFill="1" applyAlignment="1">
      <alignment horizontal="left" wrapText="1"/>
    </xf>
    <xf numFmtId="0" fontId="11" fillId="5" borderId="0" xfId="0" applyFont="1" applyFill="1" applyAlignment="1">
      <alignment wrapText="1"/>
    </xf>
    <xf numFmtId="0" fontId="31" fillId="5" borderId="0" xfId="0" applyFont="1" applyFill="1" applyAlignment="1">
      <alignment horizontal="left" wrapText="1"/>
    </xf>
    <xf numFmtId="0" fontId="10" fillId="5" borderId="0" xfId="0" applyFont="1" applyFill="1" applyAlignment="1">
      <alignment wrapText="1"/>
    </xf>
    <xf numFmtId="0" fontId="11" fillId="5" borderId="0" xfId="0" applyFont="1" applyFill="1" applyAlignment="1">
      <alignment horizontal="center"/>
    </xf>
    <xf numFmtId="165" fontId="11" fillId="5" borderId="0" xfId="3" applyNumberFormat="1" applyFont="1" applyFill="1" applyAlignment="1">
      <alignment horizontal="right"/>
    </xf>
    <xf numFmtId="0" fontId="11" fillId="5" borderId="0" xfId="0" quotePrefix="1" applyFont="1" applyFill="1" applyAlignment="1">
      <alignment horizontal="left" wrapText="1"/>
    </xf>
    <xf numFmtId="0" fontId="10" fillId="5" borderId="0" xfId="0" applyFont="1" applyFill="1" applyAlignment="1">
      <alignment horizontal="right"/>
    </xf>
    <xf numFmtId="1" fontId="10" fillId="5" borderId="0" xfId="0" applyNumberFormat="1" applyFont="1" applyFill="1" applyAlignment="1">
      <alignment horizontal="center"/>
    </xf>
    <xf numFmtId="2" fontId="10" fillId="5" borderId="0" xfId="0" applyNumberFormat="1" applyFont="1" applyFill="1" applyAlignment="1">
      <alignment horizontal="right"/>
    </xf>
    <xf numFmtId="0" fontId="10" fillId="7" borderId="0" xfId="0" applyFont="1" applyFill="1" applyAlignment="1">
      <alignment wrapText="1"/>
    </xf>
    <xf numFmtId="0" fontId="11" fillId="7" borderId="0" xfId="0" applyFont="1" applyFill="1"/>
    <xf numFmtId="0" fontId="11" fillId="7" borderId="0" xfId="0" applyFont="1" applyFill="1" applyAlignment="1">
      <alignment horizontal="right" wrapText="1"/>
    </xf>
    <xf numFmtId="0" fontId="11" fillId="7" borderId="0" xfId="0" applyFont="1" applyFill="1" applyAlignment="1">
      <alignment horizontal="center"/>
    </xf>
    <xf numFmtId="1" fontId="11" fillId="7" borderId="0" xfId="1" applyNumberFormat="1" applyFont="1" applyFill="1" applyAlignment="1">
      <alignment horizontal="center"/>
    </xf>
    <xf numFmtId="164" fontId="11" fillId="7" borderId="0" xfId="1" applyFont="1" applyFill="1" applyAlignment="1">
      <alignment horizontal="right"/>
    </xf>
    <xf numFmtId="0" fontId="11" fillId="7" borderId="0" xfId="0" applyFont="1" applyFill="1" applyAlignment="1">
      <alignment horizontal="right"/>
    </xf>
    <xf numFmtId="165" fontId="11" fillId="7" borderId="0" xfId="3" applyNumberFormat="1" applyFont="1" applyFill="1" applyAlignment="1">
      <alignment horizontal="right"/>
    </xf>
    <xf numFmtId="0" fontId="11" fillId="7" borderId="0" xfId="0" applyFont="1" applyFill="1" applyAlignment="1">
      <alignment wrapText="1"/>
    </xf>
    <xf numFmtId="0" fontId="20" fillId="7" borderId="0" xfId="9" applyFont="1" applyFill="1" applyAlignment="1" applyProtection="1"/>
    <xf numFmtId="0" fontId="11" fillId="7" borderId="0" xfId="0" applyFont="1" applyFill="1" applyAlignment="1">
      <alignment horizontal="left" wrapText="1"/>
    </xf>
    <xf numFmtId="0" fontId="38" fillId="0" borderId="0" xfId="0" applyFont="1"/>
    <xf numFmtId="0" fontId="10" fillId="0" borderId="0" xfId="0" applyFont="1" applyAlignment="1">
      <alignment horizontal="center" wrapText="1"/>
    </xf>
  </cellXfs>
  <cellStyles count="163">
    <cellStyle name="Currency" xfId="1" builtinId="4"/>
    <cellStyle name="Currency 2" xfId="5"/>
    <cellStyle name="Currency 2 2" xfId="8"/>
    <cellStyle name="Currency 2 2 2" xfId="12"/>
    <cellStyle name="Currency 2 2 2 2" xfId="25"/>
    <cellStyle name="Currency 2 2 2 2 2" xfId="44"/>
    <cellStyle name="Currency 2 2 2 2 2 2" xfId="82"/>
    <cellStyle name="Currency 2 2 2 2 2 2 2" xfId="158"/>
    <cellStyle name="Currency 2 2 2 2 2 3" xfId="120"/>
    <cellStyle name="Currency 2 2 2 2 3" xfId="63"/>
    <cellStyle name="Currency 2 2 2 2 3 2" xfId="139"/>
    <cellStyle name="Currency 2 2 2 2 4" xfId="101"/>
    <cellStyle name="Currency 2 2 2 3" xfId="31"/>
    <cellStyle name="Currency 2 2 2 3 2" xfId="69"/>
    <cellStyle name="Currency 2 2 2 3 2 2" xfId="145"/>
    <cellStyle name="Currency 2 2 2 3 3" xfId="107"/>
    <cellStyle name="Currency 2 2 2 4" xfId="50"/>
    <cellStyle name="Currency 2 2 2 4 2" xfId="126"/>
    <cellStyle name="Currency 2 2 2 5" xfId="88"/>
    <cellStyle name="Currency 2 3" xfId="11"/>
    <cellStyle name="Currency 2 3 2" xfId="24"/>
    <cellStyle name="Currency 2 3 2 2" xfId="43"/>
    <cellStyle name="Currency 2 3 2 2 2" xfId="81"/>
    <cellStyle name="Currency 2 3 2 2 2 2" xfId="157"/>
    <cellStyle name="Currency 2 3 2 2 3" xfId="119"/>
    <cellStyle name="Currency 2 3 2 3" xfId="62"/>
    <cellStyle name="Currency 2 3 2 3 2" xfId="138"/>
    <cellStyle name="Currency 2 3 2 4" xfId="100"/>
    <cellStyle name="Currency 2 3 3" xfId="30"/>
    <cellStyle name="Currency 2 3 3 2" xfId="68"/>
    <cellStyle name="Currency 2 3 3 2 2" xfId="144"/>
    <cellStyle name="Currency 2 3 3 3" xfId="106"/>
    <cellStyle name="Currency 2 3 4" xfId="49"/>
    <cellStyle name="Currency 2 3 4 2" xfId="125"/>
    <cellStyle name="Currency 2 3 5" xfId="87"/>
    <cellStyle name="Currency 3" xfId="10"/>
    <cellStyle name="Currency 3 2" xfId="23"/>
    <cellStyle name="Currency 3 2 2" xfId="42"/>
    <cellStyle name="Currency 3 2 2 2" xfId="80"/>
    <cellStyle name="Currency 3 2 2 2 2" xfId="156"/>
    <cellStyle name="Currency 3 2 2 3" xfId="118"/>
    <cellStyle name="Currency 3 2 3" xfId="61"/>
    <cellStyle name="Currency 3 2 3 2" xfId="137"/>
    <cellStyle name="Currency 3 2 4" xfId="99"/>
    <cellStyle name="Currency 3 3" xfId="29"/>
    <cellStyle name="Currency 3 3 2" xfId="67"/>
    <cellStyle name="Currency 3 3 2 2" xfId="143"/>
    <cellStyle name="Currency 3 3 3" xfId="105"/>
    <cellStyle name="Currency 3 4" xfId="48"/>
    <cellStyle name="Currency 3 4 2" xfId="124"/>
    <cellStyle name="Currency 3 5" xfId="86"/>
    <cellStyle name="Currency 4" xfId="14"/>
    <cellStyle name="Currency 4 2" xfId="27"/>
    <cellStyle name="Currency 4 2 2" xfId="46"/>
    <cellStyle name="Currency 4 2 2 2" xfId="84"/>
    <cellStyle name="Currency 4 2 2 2 2" xfId="160"/>
    <cellStyle name="Currency 4 2 2 3" xfId="122"/>
    <cellStyle name="Currency 4 2 3" xfId="65"/>
    <cellStyle name="Currency 4 2 3 2" xfId="141"/>
    <cellStyle name="Currency 4 2 4" xfId="103"/>
    <cellStyle name="Currency 4 3" xfId="33"/>
    <cellStyle name="Currency 4 3 2" xfId="71"/>
    <cellStyle name="Currency 4 3 2 2" xfId="147"/>
    <cellStyle name="Currency 4 3 3" xfId="109"/>
    <cellStyle name="Currency 4 4" xfId="52"/>
    <cellStyle name="Currency 4 4 2" xfId="128"/>
    <cellStyle name="Currency 4 5" xfId="90"/>
    <cellStyle name="Currency 5" xfId="17"/>
    <cellStyle name="Currency 5 2" xfId="36"/>
    <cellStyle name="Currency 5 2 2" xfId="74"/>
    <cellStyle name="Currency 5 2 2 2" xfId="150"/>
    <cellStyle name="Currency 5 2 3" xfId="112"/>
    <cellStyle name="Currency 5 3" xfId="55"/>
    <cellStyle name="Currency 5 3 2" xfId="131"/>
    <cellStyle name="Currency 5 4" xfId="93"/>
    <cellStyle name="Currency 6" xfId="20"/>
    <cellStyle name="Currency 6 2" xfId="39"/>
    <cellStyle name="Currency 6 2 2" xfId="77"/>
    <cellStyle name="Currency 6 2 2 2" xfId="153"/>
    <cellStyle name="Currency 6 2 3" xfId="115"/>
    <cellStyle name="Currency 6 3" xfId="58"/>
    <cellStyle name="Currency 6 3 2" xfId="134"/>
    <cellStyle name="Currency 6 4" xfId="96"/>
    <cellStyle name="Hyperlink" xfId="9" builtinId="8"/>
    <cellStyle name="Neutral" xfId="162" builtinId="28"/>
    <cellStyle name="Normal" xfId="0" builtinId="0"/>
    <cellStyle name="Normal 2" xfId="2"/>
    <cellStyle name="Normal 2 2" xfId="6"/>
    <cellStyle name="Normal 3" xfId="13"/>
    <cellStyle name="Normal 3 2" xfId="26"/>
    <cellStyle name="Normal 3 2 2" xfId="45"/>
    <cellStyle name="Normal 3 2 2 2" xfId="83"/>
    <cellStyle name="Normal 3 2 2 2 2" xfId="159"/>
    <cellStyle name="Normal 3 2 2 3" xfId="121"/>
    <cellStyle name="Normal 3 2 3" xfId="64"/>
    <cellStyle name="Normal 3 2 3 2" xfId="140"/>
    <cellStyle name="Normal 3 2 4" xfId="102"/>
    <cellStyle name="Normal 3 3" xfId="32"/>
    <cellStyle name="Normal 3 3 2" xfId="70"/>
    <cellStyle name="Normal 3 3 2 2" xfId="146"/>
    <cellStyle name="Normal 3 3 3" xfId="108"/>
    <cellStyle name="Normal 3 4" xfId="51"/>
    <cellStyle name="Normal 3 4 2" xfId="127"/>
    <cellStyle name="Normal 3 5" xfId="89"/>
    <cellStyle name="Normal 4" xfId="16"/>
    <cellStyle name="Normal 4 2" xfId="35"/>
    <cellStyle name="Normal 4 2 2" xfId="73"/>
    <cellStyle name="Normal 4 2 2 2" xfId="149"/>
    <cellStyle name="Normal 4 2 3" xfId="111"/>
    <cellStyle name="Normal 4 3" xfId="54"/>
    <cellStyle name="Normal 4 3 2" xfId="130"/>
    <cellStyle name="Normal 4 4" xfId="92"/>
    <cellStyle name="Normal 5" xfId="19"/>
    <cellStyle name="Normal 5 2" xfId="38"/>
    <cellStyle name="Normal 5 2 2" xfId="76"/>
    <cellStyle name="Normal 5 2 2 2" xfId="152"/>
    <cellStyle name="Normal 5 2 3" xfId="114"/>
    <cellStyle name="Normal 5 3" xfId="57"/>
    <cellStyle name="Normal 5 3 2" xfId="133"/>
    <cellStyle name="Normal 5 4" xfId="95"/>
    <cellStyle name="Note 2" xfId="22"/>
    <cellStyle name="Note 2 2" xfId="41"/>
    <cellStyle name="Note 2 2 2" xfId="79"/>
    <cellStyle name="Note 2 2 2 2" xfId="155"/>
    <cellStyle name="Note 2 2 3" xfId="117"/>
    <cellStyle name="Note 2 3" xfId="60"/>
    <cellStyle name="Note 2 3 2" xfId="136"/>
    <cellStyle name="Note 2 4" xfId="98"/>
    <cellStyle name="Percent" xfId="3" builtinId="5"/>
    <cellStyle name="Percent 2" xfId="4"/>
    <cellStyle name="Percent 2 2" xfId="7"/>
    <cellStyle name="Percent 3" xfId="15"/>
    <cellStyle name="Percent 3 2" xfId="28"/>
    <cellStyle name="Percent 3 2 2" xfId="47"/>
    <cellStyle name="Percent 3 2 2 2" xfId="85"/>
    <cellStyle name="Percent 3 2 2 2 2" xfId="161"/>
    <cellStyle name="Percent 3 2 2 3" xfId="123"/>
    <cellStyle name="Percent 3 2 3" xfId="66"/>
    <cellStyle name="Percent 3 2 3 2" xfId="142"/>
    <cellStyle name="Percent 3 2 4" xfId="104"/>
    <cellStyle name="Percent 3 3" xfId="34"/>
    <cellStyle name="Percent 3 3 2" xfId="72"/>
    <cellStyle name="Percent 3 3 2 2" xfId="148"/>
    <cellStyle name="Percent 3 3 3" xfId="110"/>
    <cellStyle name="Percent 3 4" xfId="53"/>
    <cellStyle name="Percent 3 4 2" xfId="129"/>
    <cellStyle name="Percent 3 5" xfId="91"/>
    <cellStyle name="Percent 4" xfId="18"/>
    <cellStyle name="Percent 4 2" xfId="37"/>
    <cellStyle name="Percent 4 2 2" xfId="75"/>
    <cellStyle name="Percent 4 2 2 2" xfId="151"/>
    <cellStyle name="Percent 4 2 3" xfId="113"/>
    <cellStyle name="Percent 4 3" xfId="56"/>
    <cellStyle name="Percent 4 3 2" xfId="132"/>
    <cellStyle name="Percent 4 4" xfId="94"/>
    <cellStyle name="Percent 5" xfId="21"/>
    <cellStyle name="Percent 5 2" xfId="40"/>
    <cellStyle name="Percent 5 2 2" xfId="78"/>
    <cellStyle name="Percent 5 2 2 2" xfId="154"/>
    <cellStyle name="Percent 5 2 3" xfId="116"/>
    <cellStyle name="Percent 5 3" xfId="59"/>
    <cellStyle name="Percent 5 3 2" xfId="135"/>
    <cellStyle name="Percent 5 4" xfId="97"/>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Olaizola, Andrijana" id="{31C1C60C-DCE9-4F86-8EA3-1C443A38D6B4}" userId="S::olaizol@mcmaster.ca::1ec6fa22-b4c0-4af2-8f42-0f4e12185cd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81" dT="2023-01-27T10:59:34.80" personId="{31C1C60C-DCE9-4F86-8EA3-1C443A38D6B4}" id="{B18BD10C-9284-4A66-8422-F803DE5E8169}">
    <text xml:space="preserve">2022/23 Fee + increase 4.5% + 1.50/unit as per referendum phased in over two yrs due to construction delays (2.99/unit approved - 50% in 2022/23 and 50% in 2023/24) </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mailto:gsaesa@mcmaster.ca" TargetMode="External"/><Relationship Id="rId18" Type="http://schemas.openxmlformats.org/officeDocument/2006/relationships/hyperlink" Target="mailto:grunwal@mcmaster.ca" TargetMode="External"/><Relationship Id="rId26" Type="http://schemas.openxmlformats.org/officeDocument/2006/relationships/hyperlink" Target="mailto:poolmc@mcmaster.ca" TargetMode="External"/><Relationship Id="rId39" Type="http://schemas.openxmlformats.org/officeDocument/2006/relationships/hyperlink" Target="mailto:muhithmr@mcmaster.ca/kwoka3@mcmaster.ca" TargetMode="External"/><Relationship Id="rId21" Type="http://schemas.openxmlformats.org/officeDocument/2006/relationships/hyperlink" Target="mailto:birnie@mcmaster.ca" TargetMode="External"/><Relationship Id="rId34" Type="http://schemas.openxmlformats.org/officeDocument/2006/relationships/hyperlink" Target="mailto:birnie@mcmaster.ca" TargetMode="External"/><Relationship Id="rId42" Type="http://schemas.openxmlformats.org/officeDocument/2006/relationships/hyperlink" Target="https://www150.statcan.gc.ca/t1/tbl1/en/tv.action?pid=1810000413&amp;pickMembers%5B0%5D=1.14" TargetMode="External"/><Relationship Id="rId7" Type="http://schemas.openxmlformats.org/officeDocument/2006/relationships/hyperlink" Target="mailto:gsaesa@mcmaster.ca" TargetMode="External"/><Relationship Id="rId2" Type="http://schemas.openxmlformats.org/officeDocument/2006/relationships/hyperlink" Target="mailto:mac.midwifery.sc@gmail.com" TargetMode="External"/><Relationship Id="rId16" Type="http://schemas.openxmlformats.org/officeDocument/2006/relationships/hyperlink" Target="mailto:balfoort@mcmaster.ca" TargetMode="External"/><Relationship Id="rId20" Type="http://schemas.openxmlformats.org/officeDocument/2006/relationships/hyperlink" Target="mailto:avpstud@mcmaster.ca,robing@mcmaster.ca" TargetMode="External"/><Relationship Id="rId29" Type="http://schemas.openxmlformats.org/officeDocument/2006/relationships/hyperlink" Target="mailto:bennec1@mcmaster.ca" TargetMode="External"/><Relationship Id="rId41" Type="http://schemas.openxmlformats.org/officeDocument/2006/relationships/hyperlink" Target="mailto:roberch@mcmaster.ca" TargetMode="External"/><Relationship Id="rId1" Type="http://schemas.openxmlformats.org/officeDocument/2006/relationships/hyperlink" Target="mailto:cecilia@opirgmcmaster.org" TargetMode="External"/><Relationship Id="rId6" Type="http://schemas.openxmlformats.org/officeDocument/2006/relationships/hyperlink" Target="mailto:gsaesa@mcmaster.ca" TargetMode="External"/><Relationship Id="rId11" Type="http://schemas.openxmlformats.org/officeDocument/2006/relationships/hyperlink" Target="mailto:gsaesa@mcmaster.ca" TargetMode="External"/><Relationship Id="rId24" Type="http://schemas.openxmlformats.org/officeDocument/2006/relationships/hyperlink" Target="mailto:balfoort@mcmaster.ca" TargetMode="External"/><Relationship Id="rId32" Type="http://schemas.openxmlformats.org/officeDocument/2006/relationships/hyperlink" Target="mailto:belljm@mcmaster.ca" TargetMode="External"/><Relationship Id="rId37" Type="http://schemas.openxmlformats.org/officeDocument/2006/relationships/hyperlink" Target="mailto:qian.shi@medportal.ca" TargetMode="External"/><Relationship Id="rId40" Type="http://schemas.openxmlformats.org/officeDocument/2006/relationships/hyperlink" Target="mailto:avpstud@mcmaster.ca,robing@mcmaster.ca" TargetMode="External"/><Relationship Id="rId5" Type="http://schemas.openxmlformats.org/officeDocument/2006/relationships/hyperlink" Target="mailto:gsaesa@mcmaster.ca" TargetMode="External"/><Relationship Id="rId15" Type="http://schemas.openxmlformats.org/officeDocument/2006/relationships/hyperlink" Target="mailto:gsaesa@mcmaster.ca" TargetMode="External"/><Relationship Id="rId23" Type="http://schemas.openxmlformats.org/officeDocument/2006/relationships/hyperlink" Target="mailto:balfoort@mcmaster.ca" TargetMode="External"/><Relationship Id="rId28" Type="http://schemas.openxmlformats.org/officeDocument/2006/relationships/hyperlink" Target="mailto:baschie@mcmaster.ca" TargetMode="External"/><Relationship Id="rId36" Type="http://schemas.openxmlformats.org/officeDocument/2006/relationships/hyperlink" Target="mailto:beattyk@mcmaster.ca" TargetMode="External"/><Relationship Id="rId10" Type="http://schemas.openxmlformats.org/officeDocument/2006/relationships/hyperlink" Target="mailto:gsaesa@mcmaster.ca" TargetMode="External"/><Relationship Id="rId19" Type="http://schemas.openxmlformats.org/officeDocument/2006/relationships/hyperlink" Target="mailto:graynan@mcmaster.ca" TargetMode="External"/><Relationship Id="rId31" Type="http://schemas.openxmlformats.org/officeDocument/2006/relationships/hyperlink" Target="mailto:mastrag@mcmaster.ca" TargetMode="External"/><Relationship Id="rId4" Type="http://schemas.openxmlformats.org/officeDocument/2006/relationships/hyperlink" Target="mailto:gsaesa@mcmaster.ca" TargetMode="External"/><Relationship Id="rId9" Type="http://schemas.openxmlformats.org/officeDocument/2006/relationships/hyperlink" Target="mailto:gsaesa@mcmaster.ca" TargetMode="External"/><Relationship Id="rId14" Type="http://schemas.openxmlformats.org/officeDocument/2006/relationships/hyperlink" Target="mailto:gsaesa@mcmaster.ca" TargetMode="External"/><Relationship Id="rId22" Type="http://schemas.openxmlformats.org/officeDocument/2006/relationships/hyperlink" Target="mailto:bartyl@mcmaster.ca" TargetMode="External"/><Relationship Id="rId27" Type="http://schemas.openxmlformats.org/officeDocument/2006/relationships/hyperlink" Target="mailto:mitchel@mcmaster.ca" TargetMode="External"/><Relationship Id="rId30" Type="http://schemas.openxmlformats.org/officeDocument/2006/relationships/hyperlink" Target="mailto:roberch@mcmaster.ca" TargetMode="External"/><Relationship Id="rId35" Type="http://schemas.openxmlformats.org/officeDocument/2006/relationships/hyperlink" Target="mailto:birnie@mcmaster.ca" TargetMode="External"/><Relationship Id="rId43" Type="http://schemas.openxmlformats.org/officeDocument/2006/relationships/printerSettings" Target="../printerSettings/printerSettings1.bin"/><Relationship Id="rId8" Type="http://schemas.openxmlformats.org/officeDocument/2006/relationships/hyperlink" Target="mailto:gsaesa@mcmaster.ca" TargetMode="External"/><Relationship Id="rId3" Type="http://schemas.openxmlformats.org/officeDocument/2006/relationships/hyperlink" Target="mailto:richmon@mcmaster.ca" TargetMode="External"/><Relationship Id="rId12" Type="http://schemas.openxmlformats.org/officeDocument/2006/relationships/hyperlink" Target="mailto:gsaesa@mcmaster.ca" TargetMode="External"/><Relationship Id="rId17" Type="http://schemas.openxmlformats.org/officeDocument/2006/relationships/hyperlink" Target="mailto:grunwal@mcmaster.ca" TargetMode="External"/><Relationship Id="rId25" Type="http://schemas.openxmlformats.org/officeDocument/2006/relationships/hyperlink" Target="mailto:mitchel@mcmaster.ca" TargetMode="External"/><Relationship Id="rId33" Type="http://schemas.openxmlformats.org/officeDocument/2006/relationships/hyperlink" Target="mailto:balfoort@mcmaster.ca" TargetMode="External"/><Relationship Id="rId38" Type="http://schemas.openxmlformats.org/officeDocument/2006/relationships/hyperlink" Target="mailto:administration@machumanities.ca"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balfoort@mcmaster.ca" TargetMode="External"/><Relationship Id="rId18" Type="http://schemas.openxmlformats.org/officeDocument/2006/relationships/hyperlink" Target="mailto:birnie@mcmaster.ca" TargetMode="External"/><Relationship Id="rId26" Type="http://schemas.openxmlformats.org/officeDocument/2006/relationships/hyperlink" Target="mailto:bennec1@mcmaster.ca" TargetMode="External"/><Relationship Id="rId39" Type="http://schemas.openxmlformats.org/officeDocument/2006/relationships/hyperlink" Target="mailto:birnie@mcmaster.ca" TargetMode="External"/><Relationship Id="rId21" Type="http://schemas.openxmlformats.org/officeDocument/2006/relationships/hyperlink" Target="mailto:balfoort@mcmaster.ca" TargetMode="External"/><Relationship Id="rId34" Type="http://schemas.openxmlformats.org/officeDocument/2006/relationships/hyperlink" Target="mailto:muhithmr@mcmaster.ca/kwoka3@mcmaster.ca" TargetMode="External"/><Relationship Id="rId42" Type="http://schemas.openxmlformats.org/officeDocument/2006/relationships/comments" Target="../comments1.xml"/><Relationship Id="rId7" Type="http://schemas.openxmlformats.org/officeDocument/2006/relationships/hyperlink" Target="mailto:gsaesa@mcmaster.ca" TargetMode="External"/><Relationship Id="rId2" Type="http://schemas.openxmlformats.org/officeDocument/2006/relationships/hyperlink" Target="mailto:mac.midwifery.sc@gmail.com" TargetMode="External"/><Relationship Id="rId16" Type="http://schemas.openxmlformats.org/officeDocument/2006/relationships/hyperlink" Target="mailto:graynan@mcmaster.ca" TargetMode="External"/><Relationship Id="rId20" Type="http://schemas.openxmlformats.org/officeDocument/2006/relationships/hyperlink" Target="mailto:balfoort@mcmaster.ca" TargetMode="External"/><Relationship Id="rId29" Type="http://schemas.openxmlformats.org/officeDocument/2006/relationships/hyperlink" Target="mailto:belljm@mcmaster.ca" TargetMode="External"/><Relationship Id="rId41" Type="http://schemas.openxmlformats.org/officeDocument/2006/relationships/vmlDrawing" Target="../drawings/vmlDrawing1.vml"/><Relationship Id="rId1" Type="http://schemas.openxmlformats.org/officeDocument/2006/relationships/hyperlink" Target="mailto:cecilia@opirgmcmaster.org" TargetMode="External"/><Relationship Id="rId6" Type="http://schemas.openxmlformats.org/officeDocument/2006/relationships/hyperlink" Target="mailto:gsaesa@mcmaster.ca" TargetMode="External"/><Relationship Id="rId11" Type="http://schemas.openxmlformats.org/officeDocument/2006/relationships/hyperlink" Target="mailto:gsaesa@mcmaster.ca" TargetMode="External"/><Relationship Id="rId24" Type="http://schemas.openxmlformats.org/officeDocument/2006/relationships/hyperlink" Target="mailto:mitchel@mcmaster.ca" TargetMode="External"/><Relationship Id="rId32" Type="http://schemas.openxmlformats.org/officeDocument/2006/relationships/hyperlink" Target="mailto:qian.shi@medportal.ca" TargetMode="External"/><Relationship Id="rId37" Type="http://schemas.openxmlformats.org/officeDocument/2006/relationships/hyperlink" Target="mailto:avpstud@mcmaster.ca,robing@mcmaster.ca" TargetMode="External"/><Relationship Id="rId40" Type="http://schemas.openxmlformats.org/officeDocument/2006/relationships/printerSettings" Target="../printerSettings/printerSettings2.bin"/><Relationship Id="rId5" Type="http://schemas.openxmlformats.org/officeDocument/2006/relationships/hyperlink" Target="mailto:gsaesa@mcmaster.ca" TargetMode="External"/><Relationship Id="rId15" Type="http://schemas.openxmlformats.org/officeDocument/2006/relationships/hyperlink" Target="mailto:grunwal@mcmaster.ca" TargetMode="External"/><Relationship Id="rId23" Type="http://schemas.openxmlformats.org/officeDocument/2006/relationships/hyperlink" Target="mailto:poolmc@mcmaster.ca" TargetMode="External"/><Relationship Id="rId28" Type="http://schemas.openxmlformats.org/officeDocument/2006/relationships/hyperlink" Target="mailto:mastrag@mcmaster.ca" TargetMode="External"/><Relationship Id="rId36" Type="http://schemas.openxmlformats.org/officeDocument/2006/relationships/hyperlink" Target="https://www150.statcan.gc.ca/t1/tbl1/en/cv.action?pid=1810000413" TargetMode="External"/><Relationship Id="rId10" Type="http://schemas.openxmlformats.org/officeDocument/2006/relationships/hyperlink" Target="mailto:gsaesa@mcmaster.ca" TargetMode="External"/><Relationship Id="rId19" Type="http://schemas.openxmlformats.org/officeDocument/2006/relationships/hyperlink" Target="mailto:bartyl@mcmaster.ca" TargetMode="External"/><Relationship Id="rId31" Type="http://schemas.openxmlformats.org/officeDocument/2006/relationships/hyperlink" Target="mailto:birnie@mcmaster.ca" TargetMode="External"/><Relationship Id="rId4" Type="http://schemas.openxmlformats.org/officeDocument/2006/relationships/hyperlink" Target="mailto:gsaesa@mcmaster.ca" TargetMode="External"/><Relationship Id="rId9" Type="http://schemas.openxmlformats.org/officeDocument/2006/relationships/hyperlink" Target="mailto:gsaesa@mcmaster.ca" TargetMode="External"/><Relationship Id="rId14" Type="http://schemas.openxmlformats.org/officeDocument/2006/relationships/hyperlink" Target="mailto:grunwal@mcmaster.ca" TargetMode="External"/><Relationship Id="rId22" Type="http://schemas.openxmlformats.org/officeDocument/2006/relationships/hyperlink" Target="mailto:mitchel@mcmaster.ca" TargetMode="External"/><Relationship Id="rId27" Type="http://schemas.openxmlformats.org/officeDocument/2006/relationships/hyperlink" Target="mailto:roberch@mcmaster.ca" TargetMode="External"/><Relationship Id="rId30" Type="http://schemas.openxmlformats.org/officeDocument/2006/relationships/hyperlink" Target="mailto:balfoort@mcmaster.ca" TargetMode="External"/><Relationship Id="rId35" Type="http://schemas.openxmlformats.org/officeDocument/2006/relationships/hyperlink" Target="mailto:roberch@mcmaster.ca" TargetMode="External"/><Relationship Id="rId43" Type="http://schemas.microsoft.com/office/2017/10/relationships/threadedComment" Target="../threadedComments/threadedComment1.xml"/><Relationship Id="rId8" Type="http://schemas.openxmlformats.org/officeDocument/2006/relationships/hyperlink" Target="mailto:gsaesa@mcmaster.ca" TargetMode="External"/><Relationship Id="rId3" Type="http://schemas.openxmlformats.org/officeDocument/2006/relationships/hyperlink" Target="mailto:gsaesa@mcmaster.ca" TargetMode="External"/><Relationship Id="rId12" Type="http://schemas.openxmlformats.org/officeDocument/2006/relationships/hyperlink" Target="mailto:gsaesa@mcmaster.ca" TargetMode="External"/><Relationship Id="rId17" Type="http://schemas.openxmlformats.org/officeDocument/2006/relationships/hyperlink" Target="mailto:avpstud@mcmaster.ca,robing@mcmaster.ca" TargetMode="External"/><Relationship Id="rId25" Type="http://schemas.openxmlformats.org/officeDocument/2006/relationships/hyperlink" Target="mailto:baschie@mcmaster.ca" TargetMode="External"/><Relationship Id="rId33" Type="http://schemas.openxmlformats.org/officeDocument/2006/relationships/hyperlink" Target="mailto:administration@machumanities.ca" TargetMode="External"/><Relationship Id="rId38" Type="http://schemas.openxmlformats.org/officeDocument/2006/relationships/hyperlink" Target="mailto:beattyk@mcmaster.c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Fees%20Committee/Fees%20Schedule/AppData/Local/Microsoft/Windows/INetCache/Student%20Choice%20Back-up" TargetMode="External"/><Relationship Id="rId7" Type="http://schemas.openxmlformats.org/officeDocument/2006/relationships/printerSettings" Target="../printerSettings/printerSettings3.bin"/><Relationship Id="rId2" Type="http://schemas.openxmlformats.org/officeDocument/2006/relationships/hyperlink" Target="../../../../../Fees%20Committee/Fees%20Schedule/AppData/Local/Microsoft/Windows/INetCache/Student%20Choice%20Back-up" TargetMode="External"/><Relationship Id="rId1" Type="http://schemas.openxmlformats.org/officeDocument/2006/relationships/hyperlink" Target="../../../../../Fees%20Committee/Fees%20Schedule/AppData/Local/Microsoft/Windows/INetCache/Student%20Choice%20Back-up" TargetMode="External"/><Relationship Id="rId6" Type="http://schemas.openxmlformats.org/officeDocument/2006/relationships/hyperlink" Target="../../../../../Fees%20Committee/Fees%20Schedule/AppData/Local/Microsoft/Windows/INetCache/Student%20Choice%20Back-up/HST%20on%20non-essential%20fees%20SBAR.docx" TargetMode="External"/><Relationship Id="rId5" Type="http://schemas.openxmlformats.org/officeDocument/2006/relationships/hyperlink" Target="../../../../../Fees%20Committee/Fees%20Schedule/AppData/Local/Microsoft/Windows/INetCache/Student%20Choice%20Back-up/2019-04-16%20McMaster_Student%20Fee%20Analysis.pdf" TargetMode="External"/><Relationship Id="rId4" Type="http://schemas.openxmlformats.org/officeDocument/2006/relationships/hyperlink" Target="../../../../../Fees%20Committee/Fees%20Schedule/AppData/Local/Microsoft/Windows/INetCache/Content.Outlook/2019-20%20Folder/FINAL%20REMINDER%20-%20Action%20Required%20by%20Jan%2031%20%20%20%202019-20%20&amp;%202020-21%20Miscellaneous%20Fee%20Changes.ms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4"/>
  <sheetViews>
    <sheetView view="pageBreakPreview" zoomScale="90" zoomScaleNormal="90" zoomScaleSheetLayoutView="90" zoomScalePageLayoutView="50" workbookViewId="0">
      <pane xSplit="2" ySplit="5" topLeftCell="C207" activePane="bottomRight" state="frozen"/>
      <selection pane="topRight" activeCell="C1" sqref="C1"/>
      <selection pane="bottomLeft" activeCell="A6" sqref="A6"/>
      <selection pane="bottomRight" activeCell="D229" sqref="D229"/>
    </sheetView>
  </sheetViews>
  <sheetFormatPr defaultColWidth="9.140625" defaultRowHeight="15" x14ac:dyDescent="0.2"/>
  <cols>
    <col min="1" max="1" width="4.5703125" style="9" customWidth="1"/>
    <col min="2" max="2" width="40.5703125" style="35" customWidth="1"/>
    <col min="3" max="3" width="4.42578125" style="9" customWidth="1"/>
    <col min="4" max="4" width="37.85546875" style="46" customWidth="1"/>
    <col min="5" max="5" width="2" style="43" customWidth="1"/>
    <col min="6" max="6" width="13.42578125" style="69" customWidth="1"/>
    <col min="7" max="7" width="6" style="90" customWidth="1"/>
    <col min="8" max="8" width="13.140625" style="45" customWidth="1"/>
    <col min="9" max="10" width="14" style="45" customWidth="1"/>
    <col min="11" max="11" width="138.7109375" style="209" customWidth="1"/>
    <col min="12" max="12" width="2" style="43" customWidth="1"/>
    <col min="13" max="13" width="9.7109375" style="9" customWidth="1"/>
    <col min="14" max="14" width="31.42578125" style="35" hidden="1" customWidth="1"/>
    <col min="15" max="15" width="37.7109375" style="35" hidden="1" customWidth="1"/>
    <col min="16" max="19" width="0" style="9" hidden="1" customWidth="1"/>
    <col min="20" max="20" width="25.42578125" style="9" customWidth="1"/>
    <col min="21" max="21" width="20.42578125" style="9" customWidth="1"/>
    <col min="22" max="16384" width="9.140625" style="9"/>
  </cols>
  <sheetData>
    <row r="1" spans="1:15" ht="15.6" customHeight="1" x14ac:dyDescent="0.25">
      <c r="A1" s="348" t="s">
        <v>455</v>
      </c>
      <c r="B1" s="348"/>
      <c r="C1" s="348"/>
      <c r="D1" s="348"/>
      <c r="E1" s="348"/>
      <c r="F1" s="348"/>
      <c r="G1" s="348"/>
      <c r="H1" s="348"/>
      <c r="I1" s="348"/>
      <c r="J1" s="348"/>
      <c r="K1" s="348"/>
      <c r="L1" s="348"/>
      <c r="N1" s="64"/>
      <c r="O1" s="64"/>
    </row>
    <row r="2" spans="1:15" ht="30.95" customHeight="1" x14ac:dyDescent="0.25">
      <c r="A2" s="348" t="s">
        <v>478</v>
      </c>
      <c r="B2" s="348"/>
      <c r="C2" s="348"/>
      <c r="D2" s="348"/>
      <c r="E2" s="348"/>
      <c r="F2" s="348"/>
      <c r="G2" s="348"/>
      <c r="H2" s="348"/>
      <c r="I2" s="348"/>
      <c r="J2" s="348"/>
      <c r="K2" s="348"/>
      <c r="L2" s="348"/>
      <c r="N2" s="64"/>
      <c r="O2" s="64"/>
    </row>
    <row r="3" spans="1:15" ht="15.75" x14ac:dyDescent="0.25">
      <c r="A3" s="65"/>
      <c r="B3" s="108"/>
      <c r="C3" s="61"/>
    </row>
    <row r="4" spans="1:15" ht="72.75" customHeight="1" thickBot="1" x14ac:dyDescent="0.3">
      <c r="A4" s="1"/>
      <c r="C4" s="86"/>
      <c r="D4" s="66" t="s">
        <v>0</v>
      </c>
      <c r="E4" s="57"/>
      <c r="F4" s="96" t="s">
        <v>496</v>
      </c>
      <c r="G4" s="91" t="s">
        <v>27</v>
      </c>
      <c r="H4" s="85" t="s">
        <v>494</v>
      </c>
      <c r="I4" s="85" t="s">
        <v>831</v>
      </c>
      <c r="J4" s="85" t="s">
        <v>830</v>
      </c>
      <c r="K4" s="208" t="s">
        <v>716</v>
      </c>
      <c r="L4" s="57"/>
      <c r="N4" s="67"/>
      <c r="O4" s="67"/>
    </row>
    <row r="5" spans="1:15" ht="15.75" x14ac:dyDescent="0.25">
      <c r="A5" s="5">
        <v>1</v>
      </c>
      <c r="B5" s="8" t="s">
        <v>534</v>
      </c>
      <c r="E5" s="9"/>
      <c r="H5" s="68"/>
      <c r="I5" s="68"/>
      <c r="J5" s="68"/>
      <c r="L5" s="9"/>
    </row>
    <row r="6" spans="1:15" x14ac:dyDescent="0.2">
      <c r="A6" s="69"/>
      <c r="E6" s="9"/>
      <c r="M6" s="9" t="s">
        <v>52</v>
      </c>
    </row>
    <row r="7" spans="1:15" ht="31.5" x14ac:dyDescent="0.25">
      <c r="A7" s="5"/>
      <c r="B7" s="8" t="s">
        <v>1</v>
      </c>
      <c r="E7" s="9"/>
      <c r="H7" s="47"/>
      <c r="I7" s="47"/>
      <c r="J7" s="47"/>
      <c r="K7" s="210"/>
    </row>
    <row r="8" spans="1:15" ht="15.75" x14ac:dyDescent="0.25">
      <c r="A8" s="69"/>
      <c r="B8" s="32"/>
      <c r="E8" s="9"/>
      <c r="H8" s="47"/>
      <c r="I8" s="47"/>
      <c r="J8" s="47"/>
      <c r="K8" s="210"/>
    </row>
    <row r="9" spans="1:15" ht="75.75" customHeight="1" x14ac:dyDescent="0.25">
      <c r="B9" s="32" t="s">
        <v>49</v>
      </c>
      <c r="E9" s="9"/>
      <c r="H9" s="47"/>
      <c r="I9" s="47"/>
      <c r="J9" s="47"/>
      <c r="K9" s="216" t="s">
        <v>713</v>
      </c>
    </row>
    <row r="10" spans="1:15" ht="45" x14ac:dyDescent="0.2">
      <c r="B10" s="97" t="s">
        <v>57</v>
      </c>
      <c r="D10" s="46" t="s">
        <v>2</v>
      </c>
      <c r="E10" s="9"/>
      <c r="F10" s="69" t="s">
        <v>497</v>
      </c>
      <c r="G10" s="92">
        <v>4</v>
      </c>
      <c r="H10" s="84">
        <v>216.73</v>
      </c>
      <c r="I10" s="84" t="s">
        <v>483</v>
      </c>
      <c r="J10" s="84"/>
      <c r="K10" s="216" t="s">
        <v>810</v>
      </c>
      <c r="N10" s="9" t="s">
        <v>230</v>
      </c>
      <c r="O10" s="9" t="s">
        <v>231</v>
      </c>
    </row>
    <row r="11" spans="1:15" ht="30" x14ac:dyDescent="0.2">
      <c r="B11" s="144" t="s">
        <v>58</v>
      </c>
      <c r="D11" s="152" t="s">
        <v>2</v>
      </c>
      <c r="E11" s="79"/>
      <c r="F11" s="153" t="s">
        <v>497</v>
      </c>
      <c r="G11" s="154">
        <v>2</v>
      </c>
      <c r="H11" s="155">
        <v>0.66703149999133859</v>
      </c>
      <c r="I11" s="155">
        <v>0.67837103549119127</v>
      </c>
      <c r="J11" s="155"/>
      <c r="K11" s="216" t="s">
        <v>712</v>
      </c>
      <c r="L11" s="156"/>
      <c r="N11" s="9" t="s">
        <v>230</v>
      </c>
      <c r="O11" s="9" t="s">
        <v>231</v>
      </c>
    </row>
    <row r="12" spans="1:15" s="1" customFormat="1" ht="30.75" x14ac:dyDescent="0.25">
      <c r="B12" s="144" t="s">
        <v>60</v>
      </c>
      <c r="C12" s="9"/>
      <c r="D12" s="46" t="s">
        <v>2</v>
      </c>
      <c r="E12" s="9"/>
      <c r="F12" s="69" t="s">
        <v>497</v>
      </c>
      <c r="G12" s="92">
        <v>2</v>
      </c>
      <c r="H12" s="84">
        <v>106</v>
      </c>
      <c r="I12" s="84">
        <v>108.43799999999999</v>
      </c>
      <c r="J12" s="84"/>
      <c r="K12" s="216" t="s">
        <v>803</v>
      </c>
      <c r="L12" s="43"/>
      <c r="M12" s="2"/>
      <c r="N12" s="9" t="s">
        <v>230</v>
      </c>
      <c r="O12" s="9" t="s">
        <v>231</v>
      </c>
    </row>
    <row r="13" spans="1:15" s="1" customFormat="1" ht="30.75" x14ac:dyDescent="0.25">
      <c r="B13" s="144" t="s">
        <v>61</v>
      </c>
      <c r="C13" s="9"/>
      <c r="D13" s="46" t="s">
        <v>2</v>
      </c>
      <c r="E13" s="9"/>
      <c r="F13" s="69" t="s">
        <v>497</v>
      </c>
      <c r="G13" s="92">
        <v>2</v>
      </c>
      <c r="H13" s="84">
        <v>126.5</v>
      </c>
      <c r="I13" s="84">
        <v>129.00848399999998</v>
      </c>
      <c r="J13" s="84"/>
      <c r="K13" s="216" t="s">
        <v>803</v>
      </c>
      <c r="L13" s="43"/>
      <c r="N13" s="9" t="s">
        <v>230</v>
      </c>
      <c r="O13" s="9" t="s">
        <v>231</v>
      </c>
    </row>
    <row r="14" spans="1:15" s="1" customFormat="1" ht="30.75" x14ac:dyDescent="0.25">
      <c r="B14" s="97" t="s">
        <v>55</v>
      </c>
      <c r="C14" s="9"/>
      <c r="D14" s="46" t="s">
        <v>2</v>
      </c>
      <c r="E14" s="9"/>
      <c r="F14" s="69" t="s">
        <v>498</v>
      </c>
      <c r="G14" s="92">
        <v>2</v>
      </c>
      <c r="H14" s="84">
        <v>13.7193914170368</v>
      </c>
      <c r="I14" s="84">
        <f t="shared" ref="I14:I17" si="0">H14*1.017</f>
        <v>13.952621071126424</v>
      </c>
      <c r="J14" s="84"/>
      <c r="K14" s="216" t="s">
        <v>714</v>
      </c>
      <c r="L14" s="43"/>
      <c r="N14" s="9"/>
      <c r="O14" s="9"/>
    </row>
    <row r="15" spans="1:15" s="1" customFormat="1" ht="30.75" x14ac:dyDescent="0.25">
      <c r="B15" s="62" t="s">
        <v>56</v>
      </c>
      <c r="C15" s="9"/>
      <c r="D15" s="46" t="s">
        <v>2</v>
      </c>
      <c r="E15" s="9"/>
      <c r="F15" s="69" t="s">
        <v>498</v>
      </c>
      <c r="G15" s="92">
        <v>2</v>
      </c>
      <c r="H15" s="84">
        <v>1.6348610164325459</v>
      </c>
      <c r="I15" s="84">
        <f t="shared" si="0"/>
        <v>1.662653653711899</v>
      </c>
      <c r="J15" s="84"/>
      <c r="K15" s="216" t="s">
        <v>715</v>
      </c>
      <c r="L15" s="43"/>
      <c r="N15" s="9"/>
      <c r="O15" s="9"/>
    </row>
    <row r="16" spans="1:15" s="1" customFormat="1" ht="15.75" x14ac:dyDescent="0.25">
      <c r="B16" s="144" t="s">
        <v>59</v>
      </c>
      <c r="C16" s="9"/>
      <c r="D16" s="46" t="s">
        <v>2</v>
      </c>
      <c r="E16" s="9"/>
      <c r="F16" s="69" t="s">
        <v>498</v>
      </c>
      <c r="G16" s="92">
        <v>2</v>
      </c>
      <c r="H16" s="84">
        <v>1.0611988199999998</v>
      </c>
      <c r="I16" s="84">
        <f t="shared" si="0"/>
        <v>1.0792391999399997</v>
      </c>
      <c r="J16" s="84"/>
      <c r="K16" s="216"/>
      <c r="L16" s="43"/>
      <c r="N16" s="9"/>
      <c r="O16" s="9"/>
    </row>
    <row r="17" spans="2:15" s="1" customFormat="1" ht="30.75" x14ac:dyDescent="0.25">
      <c r="B17" s="144" t="s">
        <v>62</v>
      </c>
      <c r="C17" s="9"/>
      <c r="D17" s="46" t="s">
        <v>2</v>
      </c>
      <c r="E17" s="9"/>
      <c r="F17" s="69" t="s">
        <v>498</v>
      </c>
      <c r="G17" s="92">
        <v>2</v>
      </c>
      <c r="H17" s="84">
        <v>0.98837144999999971</v>
      </c>
      <c r="I17" s="84">
        <f t="shared" si="0"/>
        <v>1.0051737646499996</v>
      </c>
      <c r="J17" s="84"/>
      <c r="K17" s="216" t="s">
        <v>717</v>
      </c>
      <c r="L17" s="43"/>
      <c r="N17" s="9"/>
      <c r="O17" s="9"/>
    </row>
    <row r="18" spans="2:15" s="1" customFormat="1" ht="15.75" x14ac:dyDescent="0.25">
      <c r="B18" s="144"/>
      <c r="C18" s="9"/>
      <c r="D18" s="46"/>
      <c r="E18" s="9"/>
      <c r="F18" s="69"/>
      <c r="G18" s="92"/>
      <c r="H18" s="84"/>
      <c r="I18" s="84"/>
      <c r="J18" s="84"/>
      <c r="K18" s="216"/>
      <c r="L18" s="43"/>
      <c r="N18" s="9"/>
      <c r="O18" s="9"/>
    </row>
    <row r="19" spans="2:15" s="1" customFormat="1" ht="45.75" x14ac:dyDescent="0.25">
      <c r="B19" s="150" t="s">
        <v>669</v>
      </c>
      <c r="C19" s="145"/>
      <c r="D19" s="149" t="s">
        <v>2</v>
      </c>
      <c r="E19" s="145"/>
      <c r="F19" s="140"/>
      <c r="G19" s="142" t="s">
        <v>502</v>
      </c>
      <c r="H19" s="141">
        <v>133.26</v>
      </c>
      <c r="I19" s="111">
        <v>135.53</v>
      </c>
      <c r="J19" s="111"/>
      <c r="K19" s="216" t="s">
        <v>805</v>
      </c>
      <c r="L19" s="43"/>
      <c r="N19" s="9"/>
      <c r="O19" s="9"/>
    </row>
    <row r="20" spans="2:15" s="1" customFormat="1" ht="15.75" x14ac:dyDescent="0.25">
      <c r="B20" s="38" t="s">
        <v>536</v>
      </c>
      <c r="C20" s="9"/>
      <c r="D20" s="46" t="s">
        <v>2</v>
      </c>
      <c r="E20" s="9"/>
      <c r="F20" s="69" t="s">
        <v>497</v>
      </c>
      <c r="G20" s="92" t="s">
        <v>502</v>
      </c>
      <c r="H20" s="84">
        <v>14.2</v>
      </c>
      <c r="I20" s="84">
        <f>H20*1.017</f>
        <v>14.441399999999998</v>
      </c>
      <c r="J20" s="84"/>
      <c r="K20" s="216" t="s">
        <v>719</v>
      </c>
      <c r="L20" s="43"/>
      <c r="N20" s="9"/>
      <c r="O20" s="9"/>
    </row>
    <row r="21" spans="2:15" s="1" customFormat="1" ht="15.75" x14ac:dyDescent="0.25">
      <c r="B21" s="38" t="s">
        <v>537</v>
      </c>
      <c r="C21" s="9"/>
      <c r="D21" s="46" t="s">
        <v>2</v>
      </c>
      <c r="E21" s="9"/>
      <c r="F21" s="69" t="s">
        <v>497</v>
      </c>
      <c r="G21" s="92" t="s">
        <v>502</v>
      </c>
      <c r="H21" s="84">
        <v>18</v>
      </c>
      <c r="I21" s="84">
        <f t="shared" ref="I21:I39" si="1">H21*1.017</f>
        <v>18.305999999999997</v>
      </c>
      <c r="J21" s="84"/>
      <c r="K21" s="216" t="s">
        <v>720</v>
      </c>
      <c r="L21" s="43"/>
      <c r="N21" s="9"/>
      <c r="O21" s="9"/>
    </row>
    <row r="22" spans="2:15" s="1" customFormat="1" ht="15.75" x14ac:dyDescent="0.25">
      <c r="B22" s="38" t="s">
        <v>538</v>
      </c>
      <c r="C22" s="9"/>
      <c r="D22" s="46" t="s">
        <v>2</v>
      </c>
      <c r="E22" s="9"/>
      <c r="F22" s="69" t="s">
        <v>497</v>
      </c>
      <c r="G22" s="92" t="s">
        <v>502</v>
      </c>
      <c r="H22" s="84">
        <v>9</v>
      </c>
      <c r="I22" s="84">
        <f t="shared" si="1"/>
        <v>9.1529999999999987</v>
      </c>
      <c r="J22" s="84"/>
      <c r="K22" s="216" t="s">
        <v>721</v>
      </c>
      <c r="L22" s="43"/>
      <c r="N22" s="9"/>
      <c r="O22" s="9"/>
    </row>
    <row r="23" spans="2:15" s="1" customFormat="1" ht="15.75" x14ac:dyDescent="0.25">
      <c r="B23" s="38" t="s">
        <v>539</v>
      </c>
      <c r="C23" s="9"/>
      <c r="D23" s="46" t="s">
        <v>2</v>
      </c>
      <c r="E23" s="9"/>
      <c r="F23" s="69" t="s">
        <v>497</v>
      </c>
      <c r="G23" s="92" t="s">
        <v>502</v>
      </c>
      <c r="H23" s="84">
        <v>13</v>
      </c>
      <c r="I23" s="84">
        <f t="shared" si="1"/>
        <v>13.220999999999998</v>
      </c>
      <c r="J23" s="84"/>
      <c r="K23" s="216" t="s">
        <v>722</v>
      </c>
      <c r="L23" s="43"/>
      <c r="N23" s="9"/>
      <c r="O23" s="9"/>
    </row>
    <row r="24" spans="2:15" s="1" customFormat="1" ht="15.75" x14ac:dyDescent="0.25">
      <c r="B24" s="38" t="s">
        <v>540</v>
      </c>
      <c r="C24" s="9"/>
      <c r="D24" s="46" t="s">
        <v>2</v>
      </c>
      <c r="E24" s="9"/>
      <c r="F24" s="69" t="s">
        <v>497</v>
      </c>
      <c r="G24" s="92" t="s">
        <v>502</v>
      </c>
      <c r="H24" s="84">
        <v>15.5</v>
      </c>
      <c r="I24" s="84">
        <f t="shared" si="1"/>
        <v>15.763499999999999</v>
      </c>
      <c r="J24" s="84"/>
      <c r="K24" s="216" t="s">
        <v>723</v>
      </c>
      <c r="L24" s="43"/>
      <c r="N24" s="9"/>
      <c r="O24" s="9"/>
    </row>
    <row r="25" spans="2:15" s="1" customFormat="1" ht="30.75" x14ac:dyDescent="0.25">
      <c r="B25" s="38" t="s">
        <v>542</v>
      </c>
      <c r="C25" s="9"/>
      <c r="D25" s="46" t="s">
        <v>2</v>
      </c>
      <c r="E25" s="9"/>
      <c r="F25" s="69" t="s">
        <v>498</v>
      </c>
      <c r="G25" s="92" t="s">
        <v>502</v>
      </c>
      <c r="H25" s="84">
        <v>10</v>
      </c>
      <c r="I25" s="84">
        <f t="shared" si="1"/>
        <v>10.169999999999998</v>
      </c>
      <c r="J25" s="84"/>
      <c r="K25" s="216" t="s">
        <v>725</v>
      </c>
      <c r="L25" s="43"/>
      <c r="N25" s="9"/>
      <c r="O25" s="9"/>
    </row>
    <row r="26" spans="2:15" s="1" customFormat="1" ht="15.75" x14ac:dyDescent="0.25">
      <c r="B26" s="97" t="s">
        <v>524</v>
      </c>
      <c r="C26" s="9"/>
      <c r="D26" s="46" t="s">
        <v>2</v>
      </c>
      <c r="E26" s="9"/>
      <c r="F26" s="69" t="s">
        <v>498</v>
      </c>
      <c r="G26" s="92" t="s">
        <v>502</v>
      </c>
      <c r="H26" s="84">
        <v>3.56</v>
      </c>
      <c r="I26" s="84">
        <f t="shared" si="1"/>
        <v>3.6205199999999995</v>
      </c>
      <c r="J26" s="84"/>
      <c r="K26" s="216"/>
      <c r="L26" s="43"/>
      <c r="N26" s="9"/>
      <c r="O26" s="9"/>
    </row>
    <row r="27" spans="2:15" s="1" customFormat="1" ht="30.75" x14ac:dyDescent="0.25">
      <c r="B27" s="97" t="s">
        <v>710</v>
      </c>
      <c r="C27" s="9"/>
      <c r="D27" s="152" t="s">
        <v>2</v>
      </c>
      <c r="E27" s="79"/>
      <c r="F27" s="153" t="s">
        <v>498</v>
      </c>
      <c r="G27" s="154" t="s">
        <v>502</v>
      </c>
      <c r="H27" s="155">
        <v>2</v>
      </c>
      <c r="I27" s="155">
        <f t="shared" si="1"/>
        <v>2.0339999999999998</v>
      </c>
      <c r="J27" s="155"/>
      <c r="K27" s="216"/>
      <c r="L27" s="156"/>
      <c r="N27" s="9"/>
      <c r="O27" s="9"/>
    </row>
    <row r="28" spans="2:15" s="1" customFormat="1" ht="33" customHeight="1" x14ac:dyDescent="0.25">
      <c r="B28" s="97" t="s">
        <v>525</v>
      </c>
      <c r="C28" s="9"/>
      <c r="D28" s="152" t="s">
        <v>2</v>
      </c>
      <c r="E28" s="79"/>
      <c r="F28" s="153" t="s">
        <v>498</v>
      </c>
      <c r="G28" s="154" t="s">
        <v>502</v>
      </c>
      <c r="H28" s="155">
        <v>1.5</v>
      </c>
      <c r="I28" s="155">
        <f t="shared" si="1"/>
        <v>1.5254999999999999</v>
      </c>
      <c r="J28" s="155"/>
      <c r="K28" s="216"/>
      <c r="L28" s="156"/>
      <c r="N28" s="9"/>
      <c r="O28" s="9"/>
    </row>
    <row r="29" spans="2:15" s="1" customFormat="1" ht="15.75" x14ac:dyDescent="0.25">
      <c r="B29" s="97" t="s">
        <v>526</v>
      </c>
      <c r="C29" s="9"/>
      <c r="D29" s="46" t="s">
        <v>2</v>
      </c>
      <c r="E29" s="9"/>
      <c r="F29" s="69" t="s">
        <v>498</v>
      </c>
      <c r="G29" s="92" t="s">
        <v>502</v>
      </c>
      <c r="H29" s="84">
        <v>2</v>
      </c>
      <c r="I29" s="84">
        <f t="shared" si="1"/>
        <v>2.0339999999999998</v>
      </c>
      <c r="J29" s="84"/>
      <c r="K29" s="216"/>
      <c r="L29" s="43"/>
      <c r="N29" s="9"/>
      <c r="O29" s="9"/>
    </row>
    <row r="30" spans="2:15" s="1" customFormat="1" ht="15.75" x14ac:dyDescent="0.25">
      <c r="B30" s="97" t="s">
        <v>527</v>
      </c>
      <c r="C30" s="9"/>
      <c r="D30" s="46" t="s">
        <v>2</v>
      </c>
      <c r="E30" s="9"/>
      <c r="F30" s="69" t="s">
        <v>498</v>
      </c>
      <c r="G30" s="92" t="s">
        <v>502</v>
      </c>
      <c r="H30" s="84">
        <v>2.25</v>
      </c>
      <c r="I30" s="84">
        <f t="shared" si="1"/>
        <v>2.2882499999999997</v>
      </c>
      <c r="J30" s="84"/>
      <c r="K30" s="216"/>
      <c r="L30" s="43"/>
      <c r="N30" s="9"/>
      <c r="O30" s="9"/>
    </row>
    <row r="31" spans="2:15" s="1" customFormat="1" ht="15.75" x14ac:dyDescent="0.25">
      <c r="B31" s="97" t="s">
        <v>543</v>
      </c>
      <c r="C31" s="9"/>
      <c r="D31" s="46" t="s">
        <v>2</v>
      </c>
      <c r="E31" s="9"/>
      <c r="F31" s="69" t="s">
        <v>498</v>
      </c>
      <c r="G31" s="92" t="s">
        <v>502</v>
      </c>
      <c r="H31" s="84">
        <v>2.25</v>
      </c>
      <c r="I31" s="84">
        <f t="shared" si="1"/>
        <v>2.2882499999999997</v>
      </c>
      <c r="J31" s="84"/>
      <c r="K31" s="216" t="s">
        <v>726</v>
      </c>
      <c r="L31" s="43"/>
      <c r="N31" s="9"/>
      <c r="O31" s="9"/>
    </row>
    <row r="32" spans="2:15" s="1" customFormat="1" ht="15.75" x14ac:dyDescent="0.25">
      <c r="B32" s="97" t="s">
        <v>532</v>
      </c>
      <c r="C32" s="9"/>
      <c r="D32" s="46" t="s">
        <v>2</v>
      </c>
      <c r="E32" s="9"/>
      <c r="F32" s="69" t="s">
        <v>498</v>
      </c>
      <c r="G32" s="92" t="s">
        <v>502</v>
      </c>
      <c r="H32" s="84">
        <v>1</v>
      </c>
      <c r="I32" s="84">
        <f t="shared" si="1"/>
        <v>1.0169999999999999</v>
      </c>
      <c r="J32" s="84"/>
      <c r="K32" s="216"/>
      <c r="L32" s="43"/>
      <c r="N32" s="9"/>
      <c r="O32" s="9"/>
    </row>
    <row r="33" spans="2:15" s="1" customFormat="1" ht="30.75" x14ac:dyDescent="0.25">
      <c r="B33" s="97" t="s">
        <v>541</v>
      </c>
      <c r="C33" s="9"/>
      <c r="D33" s="46" t="s">
        <v>2</v>
      </c>
      <c r="E33" s="9"/>
      <c r="F33" s="69" t="s">
        <v>498</v>
      </c>
      <c r="G33" s="92" t="s">
        <v>502</v>
      </c>
      <c r="H33" s="84">
        <v>2</v>
      </c>
      <c r="I33" s="84">
        <f t="shared" si="1"/>
        <v>2.0339999999999998</v>
      </c>
      <c r="J33" s="84"/>
      <c r="K33" s="216" t="s">
        <v>724</v>
      </c>
      <c r="L33" s="43"/>
      <c r="N33" s="9"/>
      <c r="O33" s="9"/>
    </row>
    <row r="34" spans="2:15" s="1" customFormat="1" ht="15.75" x14ac:dyDescent="0.25">
      <c r="B34" s="9" t="s">
        <v>663</v>
      </c>
      <c r="C34" s="9"/>
      <c r="D34" s="46" t="s">
        <v>2</v>
      </c>
      <c r="E34" s="9"/>
      <c r="F34" s="69" t="s">
        <v>498</v>
      </c>
      <c r="G34" s="92" t="s">
        <v>502</v>
      </c>
      <c r="H34" s="84">
        <v>3.5</v>
      </c>
      <c r="I34" s="84">
        <f t="shared" si="1"/>
        <v>3.5594999999999999</v>
      </c>
      <c r="J34" s="84"/>
      <c r="K34" s="216"/>
      <c r="L34" s="43"/>
      <c r="N34" s="9"/>
      <c r="O34" s="9"/>
    </row>
    <row r="35" spans="2:15" s="1" customFormat="1" ht="15.75" x14ac:dyDescent="0.25">
      <c r="B35" s="9" t="s">
        <v>664</v>
      </c>
      <c r="C35" s="9"/>
      <c r="D35" s="46" t="s">
        <v>2</v>
      </c>
      <c r="E35" s="9"/>
      <c r="F35" s="69" t="s">
        <v>498</v>
      </c>
      <c r="G35" s="92" t="s">
        <v>502</v>
      </c>
      <c r="H35" s="84">
        <v>2</v>
      </c>
      <c r="I35" s="84">
        <f t="shared" si="1"/>
        <v>2.0339999999999998</v>
      </c>
      <c r="J35" s="84"/>
      <c r="K35" s="216"/>
      <c r="L35" s="43"/>
      <c r="N35" s="9"/>
      <c r="O35" s="9"/>
    </row>
    <row r="36" spans="2:15" s="1" customFormat="1" ht="15.75" x14ac:dyDescent="0.25">
      <c r="B36" s="97" t="s">
        <v>528</v>
      </c>
      <c r="C36" s="9"/>
      <c r="D36" s="46" t="s">
        <v>2</v>
      </c>
      <c r="E36" s="9"/>
      <c r="F36" s="69" t="s">
        <v>498</v>
      </c>
      <c r="G36" s="92" t="s">
        <v>502</v>
      </c>
      <c r="H36" s="84">
        <v>2</v>
      </c>
      <c r="I36" s="84">
        <f t="shared" si="1"/>
        <v>2.0339999999999998</v>
      </c>
      <c r="J36" s="84"/>
      <c r="K36" s="216"/>
      <c r="L36" s="43"/>
      <c r="N36" s="9"/>
      <c r="O36" s="9"/>
    </row>
    <row r="37" spans="2:15" s="1" customFormat="1" ht="15.75" x14ac:dyDescent="0.25">
      <c r="B37" s="97" t="s">
        <v>529</v>
      </c>
      <c r="C37" s="9"/>
      <c r="D37" s="46" t="s">
        <v>2</v>
      </c>
      <c r="E37" s="9"/>
      <c r="F37" s="69" t="s">
        <v>498</v>
      </c>
      <c r="G37" s="92" t="s">
        <v>502</v>
      </c>
      <c r="H37" s="84">
        <v>3</v>
      </c>
      <c r="I37" s="84">
        <f t="shared" si="1"/>
        <v>3.0509999999999997</v>
      </c>
      <c r="J37" s="84"/>
      <c r="K37" s="216"/>
      <c r="L37" s="43"/>
      <c r="N37" s="9"/>
      <c r="O37" s="9"/>
    </row>
    <row r="38" spans="2:15" s="1" customFormat="1" ht="15.75" x14ac:dyDescent="0.25">
      <c r="B38" s="97" t="s">
        <v>530</v>
      </c>
      <c r="C38" s="9"/>
      <c r="D38" s="46" t="s">
        <v>2</v>
      </c>
      <c r="E38" s="9"/>
      <c r="F38" s="69" t="s">
        <v>498</v>
      </c>
      <c r="G38" s="92" t="s">
        <v>502</v>
      </c>
      <c r="H38" s="84">
        <v>17.5</v>
      </c>
      <c r="I38" s="84">
        <f t="shared" si="1"/>
        <v>17.797499999999999</v>
      </c>
      <c r="J38" s="84"/>
      <c r="K38" s="216"/>
      <c r="L38" s="43"/>
      <c r="N38" s="9"/>
      <c r="O38" s="9"/>
    </row>
    <row r="39" spans="2:15" s="1" customFormat="1" ht="15.75" x14ac:dyDescent="0.25">
      <c r="B39" s="97" t="s">
        <v>531</v>
      </c>
      <c r="C39" s="9"/>
      <c r="D39" s="46" t="s">
        <v>2</v>
      </c>
      <c r="E39" s="9"/>
      <c r="F39" s="69" t="s">
        <v>498</v>
      </c>
      <c r="G39" s="92" t="s">
        <v>502</v>
      </c>
      <c r="H39" s="84">
        <v>9</v>
      </c>
      <c r="I39" s="84">
        <f t="shared" si="1"/>
        <v>9.1529999999999987</v>
      </c>
      <c r="J39" s="84"/>
      <c r="K39" s="216"/>
      <c r="L39" s="43"/>
      <c r="N39" s="9"/>
      <c r="O39" s="9"/>
    </row>
    <row r="40" spans="2:15" s="1" customFormat="1" ht="15.75" x14ac:dyDescent="0.25">
      <c r="B40" s="97"/>
      <c r="C40" s="9"/>
      <c r="D40" s="46"/>
      <c r="E40" s="9"/>
      <c r="F40" s="69"/>
      <c r="G40" s="92"/>
      <c r="H40" s="84"/>
      <c r="I40" s="84"/>
      <c r="J40" s="84"/>
      <c r="K40" s="216"/>
      <c r="L40" s="43"/>
      <c r="N40" s="9"/>
      <c r="O40" s="9"/>
    </row>
    <row r="41" spans="2:15" ht="30" x14ac:dyDescent="0.2">
      <c r="B41" s="144" t="s">
        <v>45</v>
      </c>
      <c r="D41" s="152" t="s">
        <v>2</v>
      </c>
      <c r="E41" s="79"/>
      <c r="F41" s="153" t="s">
        <v>497</v>
      </c>
      <c r="G41" s="158">
        <v>2</v>
      </c>
      <c r="H41" s="155">
        <v>262.5</v>
      </c>
      <c r="I41" s="155">
        <v>268</v>
      </c>
      <c r="J41" s="155"/>
      <c r="K41" s="216" t="s">
        <v>804</v>
      </c>
      <c r="L41" s="156"/>
      <c r="N41" s="9" t="s">
        <v>230</v>
      </c>
      <c r="O41" s="9" t="s">
        <v>231</v>
      </c>
    </row>
    <row r="42" spans="2:15" ht="30" x14ac:dyDescent="0.2">
      <c r="B42" s="144" t="s">
        <v>23</v>
      </c>
      <c r="D42" s="152" t="s">
        <v>2</v>
      </c>
      <c r="E42" s="79"/>
      <c r="F42" s="153" t="s">
        <v>497</v>
      </c>
      <c r="G42" s="158">
        <v>2</v>
      </c>
      <c r="H42" s="155">
        <v>262.5</v>
      </c>
      <c r="I42" s="155">
        <v>268</v>
      </c>
      <c r="J42" s="155"/>
      <c r="K42" s="216" t="s">
        <v>804</v>
      </c>
      <c r="L42" s="156"/>
      <c r="M42" s="33"/>
      <c r="N42" s="9" t="s">
        <v>230</v>
      </c>
      <c r="O42" s="9" t="s">
        <v>231</v>
      </c>
    </row>
    <row r="43" spans="2:15" x14ac:dyDescent="0.2">
      <c r="B43" s="144"/>
      <c r="E43" s="9"/>
      <c r="G43" s="93"/>
      <c r="H43" s="84"/>
      <c r="I43" s="84"/>
      <c r="J43" s="84"/>
      <c r="K43" s="216"/>
      <c r="M43" s="33"/>
      <c r="N43" s="9"/>
      <c r="O43" s="9"/>
    </row>
    <row r="44" spans="2:15" x14ac:dyDescent="0.2">
      <c r="B44" s="31" t="s">
        <v>182</v>
      </c>
      <c r="C44" s="144"/>
      <c r="E44" s="35"/>
      <c r="F44" s="89"/>
      <c r="G44" s="89"/>
      <c r="H44" s="55"/>
      <c r="I44" s="55"/>
      <c r="J44" s="55"/>
      <c r="K44" s="216"/>
      <c r="M44" s="33"/>
      <c r="N44" s="144"/>
      <c r="O44" s="144"/>
    </row>
    <row r="45" spans="2:15" ht="33" customHeight="1" x14ac:dyDescent="0.2">
      <c r="B45" s="159" t="s">
        <v>678</v>
      </c>
      <c r="D45" s="152" t="s">
        <v>2</v>
      </c>
      <c r="E45" s="79"/>
      <c r="F45" s="153" t="s">
        <v>497</v>
      </c>
      <c r="G45" s="158">
        <v>2</v>
      </c>
      <c r="H45" s="155">
        <v>262.5</v>
      </c>
      <c r="I45" s="155">
        <v>268</v>
      </c>
      <c r="J45" s="155"/>
      <c r="K45" s="216" t="s">
        <v>804</v>
      </c>
      <c r="L45" s="156"/>
      <c r="N45" s="9" t="s">
        <v>232</v>
      </c>
      <c r="O45" s="9" t="s">
        <v>233</v>
      </c>
    </row>
    <row r="46" spans="2:15" x14ac:dyDescent="0.2">
      <c r="B46" s="144"/>
      <c r="E46" s="9"/>
      <c r="G46" s="92"/>
      <c r="H46" s="47"/>
      <c r="I46" s="47"/>
      <c r="J46" s="47"/>
      <c r="K46" s="216"/>
      <c r="L46" s="47"/>
      <c r="N46" s="9"/>
      <c r="O46" s="9"/>
    </row>
    <row r="47" spans="2:15" ht="30" x14ac:dyDescent="0.2">
      <c r="B47" s="151" t="s">
        <v>3</v>
      </c>
      <c r="D47" s="152" t="s">
        <v>31</v>
      </c>
      <c r="E47" s="79"/>
      <c r="F47" s="153" t="s">
        <v>498</v>
      </c>
      <c r="G47" s="154">
        <v>1</v>
      </c>
      <c r="H47" s="160">
        <v>5.5</v>
      </c>
      <c r="I47" s="160">
        <v>5.5</v>
      </c>
      <c r="J47" s="160"/>
      <c r="K47" s="216"/>
      <c r="L47" s="156"/>
      <c r="M47" s="9" t="s">
        <v>6</v>
      </c>
      <c r="N47" s="9" t="s">
        <v>234</v>
      </c>
      <c r="O47" s="9" t="s">
        <v>235</v>
      </c>
    </row>
    <row r="48" spans="2:15" x14ac:dyDescent="0.2">
      <c r="B48" s="31" t="s">
        <v>29</v>
      </c>
      <c r="D48" s="46" t="s">
        <v>31</v>
      </c>
      <c r="E48" s="9"/>
      <c r="F48" s="69" t="s">
        <v>498</v>
      </c>
      <c r="G48" s="92">
        <v>3</v>
      </c>
      <c r="H48" s="47">
        <v>0.41</v>
      </c>
      <c r="I48" s="47">
        <v>0.41</v>
      </c>
      <c r="J48" s="47"/>
      <c r="K48" s="216"/>
      <c r="N48" s="9" t="s">
        <v>236</v>
      </c>
      <c r="O48" s="29" t="s">
        <v>237</v>
      </c>
    </row>
    <row r="49" spans="2:15" ht="15.75" x14ac:dyDescent="0.25">
      <c r="B49" s="32"/>
      <c r="C49" s="1"/>
      <c r="D49" s="48"/>
      <c r="E49" s="1"/>
      <c r="F49" s="5"/>
      <c r="G49" s="94"/>
      <c r="H49" s="47"/>
      <c r="I49" s="47"/>
      <c r="J49" s="47"/>
      <c r="K49" s="216"/>
      <c r="L49" s="42"/>
      <c r="N49" s="32"/>
      <c r="O49" s="32"/>
    </row>
    <row r="50" spans="2:15" ht="31.5" x14ac:dyDescent="0.25">
      <c r="B50" s="112" t="s">
        <v>8</v>
      </c>
      <c r="E50" s="9"/>
      <c r="G50" s="92"/>
      <c r="H50" s="47"/>
      <c r="I50" s="47"/>
      <c r="J50" s="47"/>
      <c r="K50" s="216" t="s">
        <v>767</v>
      </c>
    </row>
    <row r="51" spans="2:15" x14ac:dyDescent="0.2">
      <c r="B51" s="115" t="s">
        <v>9</v>
      </c>
      <c r="C51" s="116"/>
      <c r="D51" s="117" t="s">
        <v>10</v>
      </c>
      <c r="E51" s="116"/>
      <c r="F51" s="118" t="s">
        <v>498</v>
      </c>
      <c r="G51" s="119">
        <v>5</v>
      </c>
      <c r="H51" s="120">
        <v>33.11</v>
      </c>
      <c r="I51" s="120">
        <v>33.87153</v>
      </c>
      <c r="J51" s="129"/>
      <c r="K51" s="216"/>
      <c r="L51" s="121"/>
      <c r="N51" s="9" t="s">
        <v>238</v>
      </c>
      <c r="O51" s="9" t="s">
        <v>239</v>
      </c>
    </row>
    <row r="52" spans="2:15" ht="30" x14ac:dyDescent="0.2">
      <c r="B52" s="146" t="s">
        <v>670</v>
      </c>
      <c r="C52" s="147"/>
      <c r="D52" s="161" t="s">
        <v>10</v>
      </c>
      <c r="E52" s="162"/>
      <c r="F52" s="163" t="s">
        <v>498</v>
      </c>
      <c r="G52" s="164" t="s">
        <v>502</v>
      </c>
      <c r="H52" s="165">
        <v>30.69</v>
      </c>
      <c r="I52" s="165">
        <v>30.69</v>
      </c>
      <c r="J52" s="260"/>
      <c r="K52" s="216"/>
      <c r="L52" s="156"/>
      <c r="N52" s="9"/>
      <c r="O52" s="9"/>
    </row>
    <row r="53" spans="2:15" ht="30" x14ac:dyDescent="0.2">
      <c r="B53" s="144" t="s">
        <v>623</v>
      </c>
      <c r="D53" s="152" t="s">
        <v>10</v>
      </c>
      <c r="E53" s="79"/>
      <c r="F53" s="153" t="s">
        <v>498</v>
      </c>
      <c r="G53" s="166" t="s">
        <v>502</v>
      </c>
      <c r="H53" s="167">
        <v>27.87</v>
      </c>
      <c r="I53" s="167">
        <v>27.87</v>
      </c>
      <c r="J53" s="167"/>
      <c r="K53" s="216"/>
      <c r="L53" s="156"/>
      <c r="N53" s="9" t="s">
        <v>240</v>
      </c>
      <c r="O53" s="9" t="s">
        <v>241</v>
      </c>
    </row>
    <row r="54" spans="2:15" ht="30" x14ac:dyDescent="0.2">
      <c r="B54" s="144" t="s">
        <v>624</v>
      </c>
      <c r="D54" s="152" t="s">
        <v>10</v>
      </c>
      <c r="E54" s="79"/>
      <c r="F54" s="153" t="s">
        <v>497</v>
      </c>
      <c r="G54" s="166" t="s">
        <v>502</v>
      </c>
      <c r="H54" s="167">
        <v>0.53</v>
      </c>
      <c r="I54" s="167">
        <v>0.53</v>
      </c>
      <c r="J54" s="167"/>
      <c r="K54" s="216" t="s">
        <v>747</v>
      </c>
      <c r="L54" s="156"/>
      <c r="N54" s="9"/>
      <c r="O54" s="9"/>
    </row>
    <row r="55" spans="2:15" ht="45" x14ac:dyDescent="0.2">
      <c r="B55" s="115" t="s">
        <v>626</v>
      </c>
      <c r="C55" s="116"/>
      <c r="D55" s="168" t="s">
        <v>10</v>
      </c>
      <c r="E55" s="169"/>
      <c r="F55" s="170" t="s">
        <v>497</v>
      </c>
      <c r="G55" s="171" t="s">
        <v>502</v>
      </c>
      <c r="H55" s="172">
        <v>2.29</v>
      </c>
      <c r="I55" s="172">
        <v>2.29</v>
      </c>
      <c r="J55" s="167"/>
      <c r="K55" s="216" t="s">
        <v>727</v>
      </c>
      <c r="L55" s="173"/>
      <c r="N55" s="9"/>
      <c r="O55" s="9"/>
    </row>
    <row r="56" spans="2:15" ht="30" x14ac:dyDescent="0.2">
      <c r="B56" s="130" t="s">
        <v>53</v>
      </c>
      <c r="C56" s="131"/>
      <c r="D56" s="174" t="s">
        <v>10</v>
      </c>
      <c r="E56" s="175"/>
      <c r="F56" s="176" t="s">
        <v>498</v>
      </c>
      <c r="G56" s="177">
        <v>3</v>
      </c>
      <c r="H56" s="178">
        <v>30</v>
      </c>
      <c r="I56" s="178">
        <v>30</v>
      </c>
      <c r="J56" s="167"/>
      <c r="K56" s="216"/>
      <c r="L56" s="179"/>
      <c r="N56" s="9" t="s">
        <v>242</v>
      </c>
      <c r="O56" s="9" t="s">
        <v>243</v>
      </c>
    </row>
    <row r="57" spans="2:15" ht="30" x14ac:dyDescent="0.2">
      <c r="B57" s="146" t="s">
        <v>671</v>
      </c>
      <c r="C57" s="147"/>
      <c r="D57" s="161" t="s">
        <v>10</v>
      </c>
      <c r="E57" s="162"/>
      <c r="F57" s="163" t="s">
        <v>498</v>
      </c>
      <c r="G57" s="164" t="s">
        <v>502</v>
      </c>
      <c r="H57" s="165">
        <v>49.54</v>
      </c>
      <c r="I57" s="165">
        <v>49.54</v>
      </c>
      <c r="J57" s="260"/>
      <c r="K57" s="216"/>
      <c r="L57" s="180"/>
      <c r="N57" s="9"/>
      <c r="O57" s="9"/>
    </row>
    <row r="58" spans="2:15" ht="30" x14ac:dyDescent="0.2">
      <c r="B58" s="144" t="s">
        <v>622</v>
      </c>
      <c r="D58" s="152" t="s">
        <v>10</v>
      </c>
      <c r="E58" s="79"/>
      <c r="F58" s="153" t="s">
        <v>498</v>
      </c>
      <c r="G58" s="166" t="s">
        <v>502</v>
      </c>
      <c r="H58" s="167">
        <v>47.54</v>
      </c>
      <c r="I58" s="167">
        <v>47.54</v>
      </c>
      <c r="J58" s="167"/>
      <c r="K58" s="216"/>
      <c r="L58" s="156"/>
      <c r="N58" s="9" t="s">
        <v>244</v>
      </c>
      <c r="O58" s="9" t="s">
        <v>245</v>
      </c>
    </row>
    <row r="59" spans="2:15" ht="30" x14ac:dyDescent="0.2">
      <c r="B59" s="115" t="s">
        <v>665</v>
      </c>
      <c r="C59" s="116"/>
      <c r="D59" s="168"/>
      <c r="E59" s="169"/>
      <c r="F59" s="170" t="s">
        <v>497</v>
      </c>
      <c r="G59" s="171" t="s">
        <v>502</v>
      </c>
      <c r="H59" s="172">
        <v>2</v>
      </c>
      <c r="I59" s="172">
        <v>2</v>
      </c>
      <c r="J59" s="167"/>
      <c r="K59" s="216" t="s">
        <v>727</v>
      </c>
      <c r="L59" s="173"/>
      <c r="N59" s="9"/>
      <c r="O59" s="9"/>
    </row>
    <row r="60" spans="2:15" ht="30" x14ac:dyDescent="0.2">
      <c r="B60" s="146" t="s">
        <v>672</v>
      </c>
      <c r="C60" s="147"/>
      <c r="D60" s="161" t="s">
        <v>10</v>
      </c>
      <c r="E60" s="162"/>
      <c r="F60" s="163" t="s">
        <v>498</v>
      </c>
      <c r="G60" s="164" t="s">
        <v>502</v>
      </c>
      <c r="H60" s="165">
        <v>95.9</v>
      </c>
      <c r="I60" s="165">
        <v>97.07</v>
      </c>
      <c r="J60" s="260"/>
      <c r="K60" s="216"/>
      <c r="L60" s="156"/>
      <c r="N60" s="9"/>
      <c r="O60" s="9"/>
    </row>
    <row r="61" spans="2:15" x14ac:dyDescent="0.2">
      <c r="B61" s="144" t="s">
        <v>668</v>
      </c>
      <c r="D61" s="46" t="s">
        <v>10</v>
      </c>
      <c r="E61" s="9"/>
      <c r="F61" s="69" t="s">
        <v>498</v>
      </c>
      <c r="G61" s="128" t="s">
        <v>502</v>
      </c>
      <c r="H61" s="129">
        <v>49.75</v>
      </c>
      <c r="I61" s="129">
        <f>H61*1.023</f>
        <v>50.894249999999992</v>
      </c>
      <c r="J61" s="129"/>
      <c r="K61" s="216"/>
      <c r="N61" s="9" t="s">
        <v>232</v>
      </c>
      <c r="O61" s="9" t="s">
        <v>246</v>
      </c>
    </row>
    <row r="62" spans="2:15" ht="30" x14ac:dyDescent="0.2">
      <c r="B62" s="144" t="s">
        <v>618</v>
      </c>
      <c r="D62" s="152" t="s">
        <v>10</v>
      </c>
      <c r="E62" s="79"/>
      <c r="F62" s="153" t="s">
        <v>497</v>
      </c>
      <c r="G62" s="166" t="s">
        <v>502</v>
      </c>
      <c r="H62" s="167">
        <v>0.25</v>
      </c>
      <c r="I62" s="167">
        <f>H62*1.023</f>
        <v>0.25574999999999998</v>
      </c>
      <c r="J62" s="167"/>
      <c r="K62" s="216" t="s">
        <v>747</v>
      </c>
      <c r="L62" s="156"/>
      <c r="N62" s="9"/>
      <c r="O62" s="9"/>
    </row>
    <row r="63" spans="2:15" ht="30" x14ac:dyDescent="0.2">
      <c r="B63" s="115" t="s">
        <v>619</v>
      </c>
      <c r="C63" s="116"/>
      <c r="D63" s="168" t="s">
        <v>10</v>
      </c>
      <c r="E63" s="169"/>
      <c r="F63" s="170" t="s">
        <v>497</v>
      </c>
      <c r="G63" s="171" t="s">
        <v>502</v>
      </c>
      <c r="H63" s="172">
        <v>0.9</v>
      </c>
      <c r="I63" s="172">
        <f>H63*1.023</f>
        <v>0.92069999999999996</v>
      </c>
      <c r="J63" s="167"/>
      <c r="K63" s="216" t="s">
        <v>727</v>
      </c>
      <c r="L63" s="173"/>
      <c r="N63" s="9"/>
      <c r="O63" s="9"/>
    </row>
    <row r="64" spans="2:15" x14ac:dyDescent="0.2">
      <c r="B64" s="130" t="s">
        <v>12</v>
      </c>
      <c r="C64" s="131"/>
      <c r="D64" s="132" t="s">
        <v>10</v>
      </c>
      <c r="E64" s="131"/>
      <c r="F64" s="133" t="s">
        <v>498</v>
      </c>
      <c r="G64" s="134">
        <v>3</v>
      </c>
      <c r="H64" s="135">
        <v>25</v>
      </c>
      <c r="I64" s="135">
        <v>25</v>
      </c>
      <c r="J64" s="129"/>
      <c r="K64" s="216"/>
      <c r="L64" s="136"/>
      <c r="N64" s="9" t="s">
        <v>232</v>
      </c>
      <c r="O64" s="29" t="s">
        <v>247</v>
      </c>
    </row>
    <row r="65" spans="2:15" ht="30" x14ac:dyDescent="0.2">
      <c r="B65" s="146" t="s">
        <v>673</v>
      </c>
      <c r="C65" s="147"/>
      <c r="D65" s="161" t="s">
        <v>10</v>
      </c>
      <c r="E65" s="162"/>
      <c r="F65" s="163" t="s">
        <v>498</v>
      </c>
      <c r="G65" s="164" t="s">
        <v>502</v>
      </c>
      <c r="H65" s="165">
        <v>150</v>
      </c>
      <c r="I65" s="165">
        <v>150</v>
      </c>
      <c r="J65" s="260"/>
      <c r="K65" s="216"/>
      <c r="L65" s="180"/>
      <c r="N65" s="9"/>
      <c r="O65" s="29"/>
    </row>
    <row r="66" spans="2:15" ht="30" x14ac:dyDescent="0.2">
      <c r="B66" s="144" t="s">
        <v>625</v>
      </c>
      <c r="D66" s="152" t="s">
        <v>10</v>
      </c>
      <c r="E66" s="79"/>
      <c r="F66" s="153" t="s">
        <v>498</v>
      </c>
      <c r="G66" s="166" t="s">
        <v>502</v>
      </c>
      <c r="H66" s="167">
        <v>68.5</v>
      </c>
      <c r="I66" s="167">
        <v>68.5</v>
      </c>
      <c r="J66" s="167"/>
      <c r="K66" s="216"/>
      <c r="L66" s="156"/>
      <c r="N66" s="9" t="s">
        <v>248</v>
      </c>
      <c r="O66" s="70" t="s">
        <v>249</v>
      </c>
    </row>
    <row r="67" spans="2:15" ht="30" x14ac:dyDescent="0.2">
      <c r="B67" s="144" t="s">
        <v>627</v>
      </c>
      <c r="D67" s="152"/>
      <c r="E67" s="79"/>
      <c r="F67" s="153" t="s">
        <v>497</v>
      </c>
      <c r="G67" s="166" t="s">
        <v>502</v>
      </c>
      <c r="H67" s="167">
        <v>40</v>
      </c>
      <c r="I67" s="167">
        <v>40</v>
      </c>
      <c r="J67" s="167"/>
      <c r="K67" s="216" t="s">
        <v>727</v>
      </c>
      <c r="L67" s="156"/>
      <c r="N67" s="9"/>
      <c r="O67" s="107"/>
    </row>
    <row r="68" spans="2:15" ht="30" x14ac:dyDescent="0.2">
      <c r="B68" s="115" t="s">
        <v>628</v>
      </c>
      <c r="C68" s="116"/>
      <c r="D68" s="168"/>
      <c r="E68" s="169"/>
      <c r="F68" s="170" t="s">
        <v>497</v>
      </c>
      <c r="G68" s="171" t="s">
        <v>502</v>
      </c>
      <c r="H68" s="172">
        <v>41.5</v>
      </c>
      <c r="I68" s="172">
        <v>41.5</v>
      </c>
      <c r="J68" s="167"/>
      <c r="K68" s="216" t="s">
        <v>728</v>
      </c>
      <c r="L68" s="173"/>
      <c r="N68" s="9"/>
      <c r="O68" s="107"/>
    </row>
    <row r="69" spans="2:15" ht="30" x14ac:dyDescent="0.2">
      <c r="B69" s="146" t="s">
        <v>674</v>
      </c>
      <c r="C69" s="147"/>
      <c r="D69" s="161" t="s">
        <v>10</v>
      </c>
      <c r="E69" s="162"/>
      <c r="F69" s="163" t="s">
        <v>498</v>
      </c>
      <c r="G69" s="164" t="s">
        <v>502</v>
      </c>
      <c r="H69" s="165">
        <v>37.340000000000003</v>
      </c>
      <c r="I69" s="165">
        <v>38.200000000000003</v>
      </c>
      <c r="J69" s="260"/>
      <c r="K69" s="216"/>
      <c r="L69" s="156"/>
      <c r="N69" s="9"/>
      <c r="O69" s="107"/>
    </row>
    <row r="70" spans="2:15" ht="30" x14ac:dyDescent="0.2">
      <c r="B70" s="144" t="s">
        <v>620</v>
      </c>
      <c r="D70" s="152" t="s">
        <v>10</v>
      </c>
      <c r="E70" s="79"/>
      <c r="F70" s="153" t="s">
        <v>498</v>
      </c>
      <c r="G70" s="166" t="s">
        <v>502</v>
      </c>
      <c r="H70" s="167">
        <v>35.340000000000003</v>
      </c>
      <c r="I70" s="167">
        <f>H70*1.023</f>
        <v>36.152819999999998</v>
      </c>
      <c r="J70" s="167"/>
      <c r="K70" s="216"/>
      <c r="L70" s="156"/>
      <c r="N70" s="9" t="s">
        <v>250</v>
      </c>
      <c r="O70" s="9" t="s">
        <v>251</v>
      </c>
    </row>
    <row r="71" spans="2:15" ht="30" x14ac:dyDescent="0.2">
      <c r="B71" s="115" t="s">
        <v>621</v>
      </c>
      <c r="C71" s="116"/>
      <c r="D71" s="168" t="s">
        <v>10</v>
      </c>
      <c r="E71" s="169"/>
      <c r="F71" s="170" t="s">
        <v>497</v>
      </c>
      <c r="G71" s="171" t="s">
        <v>502</v>
      </c>
      <c r="H71" s="172">
        <v>2</v>
      </c>
      <c r="I71" s="172">
        <f>H71*1.023</f>
        <v>2.0459999999999998</v>
      </c>
      <c r="J71" s="167"/>
      <c r="K71" s="216" t="s">
        <v>729</v>
      </c>
      <c r="L71" s="173"/>
      <c r="N71" s="9"/>
      <c r="O71" s="9"/>
    </row>
    <row r="72" spans="2:15" ht="30" x14ac:dyDescent="0.2">
      <c r="B72" s="146" t="s">
        <v>675</v>
      </c>
      <c r="C72" s="147"/>
      <c r="D72" s="161" t="s">
        <v>10</v>
      </c>
      <c r="E72" s="162"/>
      <c r="F72" s="163" t="s">
        <v>498</v>
      </c>
      <c r="G72" s="164" t="s">
        <v>502</v>
      </c>
      <c r="H72" s="165">
        <v>26.96</v>
      </c>
      <c r="I72" s="181">
        <v>27.58</v>
      </c>
      <c r="J72" s="181"/>
      <c r="K72" s="216"/>
      <c r="L72" s="156"/>
      <c r="N72" s="9"/>
      <c r="O72" s="9"/>
    </row>
    <row r="73" spans="2:15" ht="30" x14ac:dyDescent="0.2">
      <c r="B73" s="144" t="s">
        <v>616</v>
      </c>
      <c r="D73" s="152" t="s">
        <v>10</v>
      </c>
      <c r="E73" s="79"/>
      <c r="F73" s="153" t="s">
        <v>498</v>
      </c>
      <c r="G73" s="166" t="s">
        <v>502</v>
      </c>
      <c r="H73" s="167">
        <v>26.03</v>
      </c>
      <c r="I73" s="167">
        <f>H73*1.023</f>
        <v>26.628689999999999</v>
      </c>
      <c r="J73" s="167"/>
      <c r="K73" s="216"/>
      <c r="L73" s="156"/>
      <c r="N73" s="9" t="s">
        <v>232</v>
      </c>
      <c r="O73" s="9" t="s">
        <v>252</v>
      </c>
    </row>
    <row r="74" spans="2:15" ht="45" x14ac:dyDescent="0.2">
      <c r="B74" s="201" t="s">
        <v>617</v>
      </c>
      <c r="C74" s="116"/>
      <c r="D74" s="168" t="s">
        <v>10</v>
      </c>
      <c r="E74" s="169"/>
      <c r="F74" s="170" t="s">
        <v>497</v>
      </c>
      <c r="G74" s="171" t="s">
        <v>502</v>
      </c>
      <c r="H74" s="172">
        <v>0.93</v>
      </c>
      <c r="I74" s="172">
        <f>H74*1.023</f>
        <v>0.95138999999999996</v>
      </c>
      <c r="J74" s="167"/>
      <c r="K74" s="216" t="s">
        <v>727</v>
      </c>
      <c r="L74" s="173"/>
      <c r="N74" s="9"/>
      <c r="O74" s="9"/>
    </row>
    <row r="75" spans="2:15" x14ac:dyDescent="0.2">
      <c r="B75" s="130" t="s">
        <v>15</v>
      </c>
      <c r="C75" s="131"/>
      <c r="D75" s="132" t="s">
        <v>10</v>
      </c>
      <c r="E75" s="131"/>
      <c r="F75" s="133" t="s">
        <v>498</v>
      </c>
      <c r="G75" s="134">
        <v>2</v>
      </c>
      <c r="H75" s="135">
        <f>15.76*1.023</f>
        <v>16.122479999999999</v>
      </c>
      <c r="I75" s="135">
        <f>H75*1.023</f>
        <v>16.493297039999998</v>
      </c>
      <c r="J75" s="129"/>
      <c r="K75" s="216"/>
      <c r="L75" s="136"/>
      <c r="N75" s="9" t="s">
        <v>232</v>
      </c>
      <c r="O75" s="9" t="s">
        <v>253</v>
      </c>
    </row>
    <row r="76" spans="2:15" x14ac:dyDescent="0.2">
      <c r="B76" s="130" t="s">
        <v>439</v>
      </c>
      <c r="C76" s="131"/>
      <c r="D76" s="132" t="s">
        <v>10</v>
      </c>
      <c r="E76" s="131"/>
      <c r="F76" s="133" t="s">
        <v>498</v>
      </c>
      <c r="G76" s="134">
        <v>3</v>
      </c>
      <c r="H76" s="135">
        <v>20</v>
      </c>
      <c r="I76" s="135">
        <v>20</v>
      </c>
      <c r="J76" s="129"/>
      <c r="K76" s="216"/>
      <c r="L76" s="136"/>
      <c r="N76" s="9" t="s">
        <v>232</v>
      </c>
      <c r="O76" s="29" t="s">
        <v>254</v>
      </c>
    </row>
    <row r="77" spans="2:15" x14ac:dyDescent="0.2">
      <c r="B77" s="6"/>
      <c r="E77" s="9"/>
      <c r="G77" s="92"/>
      <c r="H77" s="47"/>
      <c r="I77" s="47"/>
      <c r="J77" s="47"/>
      <c r="K77" s="216"/>
    </row>
    <row r="78" spans="2:15" ht="63" x14ac:dyDescent="0.25">
      <c r="B78" s="32" t="s">
        <v>50</v>
      </c>
      <c r="D78" s="46" t="s">
        <v>523</v>
      </c>
      <c r="E78" s="9"/>
      <c r="G78" s="92"/>
      <c r="H78" s="47"/>
      <c r="I78" s="47"/>
      <c r="J78" s="47"/>
      <c r="K78" s="216"/>
    </row>
    <row r="79" spans="2:15" ht="30" x14ac:dyDescent="0.2">
      <c r="B79" s="150" t="s">
        <v>676</v>
      </c>
      <c r="C79" s="145"/>
      <c r="D79" s="182"/>
      <c r="E79" s="183"/>
      <c r="F79" s="184"/>
      <c r="G79" s="185" t="s">
        <v>502</v>
      </c>
      <c r="H79" s="186">
        <v>7.24</v>
      </c>
      <c r="I79" s="186">
        <v>7.24</v>
      </c>
      <c r="J79" s="186"/>
      <c r="K79" s="216"/>
      <c r="L79" s="156"/>
    </row>
    <row r="80" spans="2:15" x14ac:dyDescent="0.2">
      <c r="B80" s="35" t="s">
        <v>518</v>
      </c>
      <c r="E80" s="9"/>
      <c r="F80" s="69" t="s">
        <v>497</v>
      </c>
      <c r="G80" s="92" t="s">
        <v>502</v>
      </c>
      <c r="H80" s="47">
        <v>0.72</v>
      </c>
      <c r="I80" s="47">
        <v>0.72</v>
      </c>
      <c r="J80" s="47"/>
      <c r="K80" s="216" t="s">
        <v>728</v>
      </c>
    </row>
    <row r="81" spans="2:15" x14ac:dyDescent="0.2">
      <c r="B81" s="35" t="s">
        <v>519</v>
      </c>
      <c r="E81" s="9"/>
      <c r="F81" s="69" t="s">
        <v>497</v>
      </c>
      <c r="G81" s="92" t="s">
        <v>502</v>
      </c>
      <c r="H81" s="47">
        <v>0.38</v>
      </c>
      <c r="I81" s="47">
        <v>0.38</v>
      </c>
      <c r="J81" s="47"/>
      <c r="K81" s="216" t="s">
        <v>712</v>
      </c>
    </row>
    <row r="82" spans="2:15" x14ac:dyDescent="0.2">
      <c r="B82" s="35" t="s">
        <v>520</v>
      </c>
      <c r="E82" s="9"/>
      <c r="F82" s="69" t="s">
        <v>497</v>
      </c>
      <c r="G82" s="92" t="s">
        <v>502</v>
      </c>
      <c r="H82" s="47">
        <v>2.54</v>
      </c>
      <c r="I82" s="47">
        <v>2.54</v>
      </c>
      <c r="J82" s="47"/>
      <c r="K82" s="216" t="s">
        <v>727</v>
      </c>
    </row>
    <row r="83" spans="2:15" ht="30" x14ac:dyDescent="0.2">
      <c r="B83" s="35" t="s">
        <v>614</v>
      </c>
      <c r="E83" s="9"/>
      <c r="F83" s="69" t="s">
        <v>498</v>
      </c>
      <c r="G83" s="92" t="s">
        <v>502</v>
      </c>
      <c r="H83" s="47">
        <v>2.33</v>
      </c>
      <c r="I83" s="47">
        <v>2.33</v>
      </c>
      <c r="J83" s="47"/>
      <c r="K83" s="216" t="s">
        <v>748</v>
      </c>
    </row>
    <row r="84" spans="2:15" x14ac:dyDescent="0.2">
      <c r="B84" s="35" t="s">
        <v>521</v>
      </c>
      <c r="E84" s="9"/>
      <c r="F84" s="69" t="s">
        <v>498</v>
      </c>
      <c r="G84" s="92" t="s">
        <v>502</v>
      </c>
      <c r="H84" s="47">
        <v>0.36</v>
      </c>
      <c r="I84" s="47">
        <v>0.36</v>
      </c>
      <c r="J84" s="47"/>
      <c r="K84" s="216"/>
    </row>
    <row r="85" spans="2:15" x14ac:dyDescent="0.2">
      <c r="B85" s="35" t="s">
        <v>522</v>
      </c>
      <c r="E85" s="9"/>
      <c r="F85" s="69" t="s">
        <v>498</v>
      </c>
      <c r="G85" s="92" t="s">
        <v>502</v>
      </c>
      <c r="H85" s="47">
        <v>9.1439999999999994E-2</v>
      </c>
      <c r="I85" s="47">
        <v>9.1439999999999994E-2</v>
      </c>
      <c r="J85" s="47"/>
      <c r="K85" s="216"/>
    </row>
    <row r="86" spans="2:15" x14ac:dyDescent="0.2">
      <c r="B86" s="35" t="s">
        <v>615</v>
      </c>
      <c r="E86" s="9"/>
      <c r="F86" s="69" t="s">
        <v>498</v>
      </c>
      <c r="G86" s="92" t="s">
        <v>502</v>
      </c>
      <c r="H86" s="47">
        <v>0.13</v>
      </c>
      <c r="I86" s="47">
        <v>0.13</v>
      </c>
      <c r="J86" s="47"/>
      <c r="K86" s="216"/>
    </row>
    <row r="87" spans="2:15" ht="30" x14ac:dyDescent="0.2">
      <c r="B87" s="35" t="s">
        <v>706</v>
      </c>
      <c r="E87" s="9"/>
      <c r="F87" s="69" t="s">
        <v>498</v>
      </c>
      <c r="G87" s="92" t="s">
        <v>502</v>
      </c>
      <c r="H87" s="47">
        <v>0.69</v>
      </c>
      <c r="I87" s="47">
        <v>0.69</v>
      </c>
      <c r="J87" s="47"/>
      <c r="K87" s="216" t="s">
        <v>802</v>
      </c>
    </row>
    <row r="88" spans="2:15" x14ac:dyDescent="0.2">
      <c r="E88" s="9"/>
      <c r="G88" s="92"/>
      <c r="H88" s="47"/>
      <c r="I88" s="47"/>
      <c r="J88" s="47"/>
      <c r="K88" s="216"/>
    </row>
    <row r="89" spans="2:15" ht="45" x14ac:dyDescent="0.2">
      <c r="B89" s="143" t="s">
        <v>677</v>
      </c>
      <c r="C89" s="145"/>
      <c r="D89" s="182"/>
      <c r="E89" s="183"/>
      <c r="F89" s="184"/>
      <c r="G89" s="185" t="s">
        <v>502</v>
      </c>
      <c r="H89" s="186">
        <f>SUM(H90:H92)</f>
        <v>3.64</v>
      </c>
      <c r="I89" s="186">
        <f>SUM(I90:I92)</f>
        <v>3.64</v>
      </c>
      <c r="J89" s="186"/>
      <c r="K89" s="216" t="s">
        <v>731</v>
      </c>
      <c r="L89" s="156"/>
      <c r="N89" s="9" t="s">
        <v>255</v>
      </c>
      <c r="O89" s="29" t="s">
        <v>256</v>
      </c>
    </row>
    <row r="90" spans="2:15" x14ac:dyDescent="0.2">
      <c r="B90" s="35" t="s">
        <v>518</v>
      </c>
      <c r="E90" s="9"/>
      <c r="F90" s="69" t="s">
        <v>497</v>
      </c>
      <c r="G90" s="92" t="s">
        <v>502</v>
      </c>
      <c r="H90" s="47">
        <v>0.72</v>
      </c>
      <c r="I90" s="47">
        <v>0.72</v>
      </c>
      <c r="J90" s="47"/>
      <c r="K90" s="216" t="s">
        <v>728</v>
      </c>
      <c r="N90" s="9"/>
      <c r="O90" s="29"/>
    </row>
    <row r="91" spans="2:15" x14ac:dyDescent="0.2">
      <c r="B91" s="35" t="s">
        <v>519</v>
      </c>
      <c r="E91" s="9"/>
      <c r="F91" s="69" t="s">
        <v>497</v>
      </c>
      <c r="G91" s="92" t="s">
        <v>502</v>
      </c>
      <c r="H91" s="47">
        <v>0.38</v>
      </c>
      <c r="I91" s="47">
        <v>0.38</v>
      </c>
      <c r="J91" s="47"/>
      <c r="K91" s="216" t="s">
        <v>730</v>
      </c>
      <c r="N91" s="9"/>
      <c r="O91" s="29"/>
    </row>
    <row r="92" spans="2:15" x14ac:dyDescent="0.2">
      <c r="B92" s="35" t="s">
        <v>520</v>
      </c>
      <c r="E92" s="9"/>
      <c r="F92" s="69" t="s">
        <v>497</v>
      </c>
      <c r="G92" s="92" t="s">
        <v>502</v>
      </c>
      <c r="H92" s="47">
        <v>2.54</v>
      </c>
      <c r="I92" s="47">
        <v>2.54</v>
      </c>
      <c r="J92" s="47"/>
      <c r="K92" s="216" t="s">
        <v>727</v>
      </c>
      <c r="N92" s="9"/>
      <c r="O92" s="29"/>
    </row>
    <row r="93" spans="2:15" x14ac:dyDescent="0.2">
      <c r="B93" s="144"/>
      <c r="E93" s="9"/>
      <c r="G93" s="92"/>
      <c r="H93" s="47"/>
      <c r="I93" s="47"/>
      <c r="J93" s="47"/>
      <c r="K93" s="216"/>
      <c r="N93" s="9"/>
      <c r="O93" s="29"/>
    </row>
    <row r="94" spans="2:15" ht="15.75" x14ac:dyDescent="0.25">
      <c r="B94" s="32" t="s">
        <v>176</v>
      </c>
      <c r="D94" s="46" t="s">
        <v>4</v>
      </c>
      <c r="E94" s="9"/>
      <c r="G94" s="92"/>
      <c r="H94" s="47"/>
      <c r="I94" s="47"/>
      <c r="J94" s="47"/>
      <c r="K94" s="216"/>
      <c r="N94" s="9"/>
      <c r="O94" s="29"/>
    </row>
    <row r="95" spans="2:15" ht="30" x14ac:dyDescent="0.2">
      <c r="B95" s="143" t="s">
        <v>681</v>
      </c>
      <c r="C95" s="145"/>
      <c r="D95" s="182"/>
      <c r="E95" s="183"/>
      <c r="F95" s="184"/>
      <c r="G95" s="185" t="s">
        <v>502</v>
      </c>
      <c r="H95" s="186">
        <v>26.26</v>
      </c>
      <c r="I95" s="186">
        <v>26.86</v>
      </c>
      <c r="J95" s="186"/>
      <c r="K95" s="216"/>
      <c r="L95" s="156"/>
      <c r="N95" s="9"/>
      <c r="O95" s="29"/>
    </row>
    <row r="96" spans="2:15" ht="30" x14ac:dyDescent="0.2">
      <c r="B96" s="35" t="s">
        <v>509</v>
      </c>
      <c r="D96" s="152"/>
      <c r="E96" s="79"/>
      <c r="F96" s="153" t="s">
        <v>497</v>
      </c>
      <c r="G96" s="154" t="s">
        <v>502</v>
      </c>
      <c r="H96" s="160">
        <v>8.27</v>
      </c>
      <c r="I96" s="160">
        <v>8.4600000000000009</v>
      </c>
      <c r="J96" s="160"/>
      <c r="K96" s="216" t="s">
        <v>727</v>
      </c>
      <c r="L96" s="156"/>
      <c r="N96" s="9"/>
      <c r="O96" s="29"/>
    </row>
    <row r="97" spans="2:15" x14ac:dyDescent="0.2">
      <c r="B97" s="35" t="s">
        <v>708</v>
      </c>
      <c r="D97" s="152"/>
      <c r="E97" s="79"/>
      <c r="F97" s="153" t="s">
        <v>498</v>
      </c>
      <c r="G97" s="154" t="s">
        <v>502</v>
      </c>
      <c r="H97" s="160">
        <v>7.54</v>
      </c>
      <c r="I97" s="160">
        <v>7.71</v>
      </c>
      <c r="J97" s="160"/>
      <c r="K97" s="216" t="s">
        <v>732</v>
      </c>
      <c r="L97" s="156"/>
      <c r="N97" s="9"/>
      <c r="O97" s="29"/>
    </row>
    <row r="98" spans="2:15" ht="30" x14ac:dyDescent="0.2">
      <c r="B98" s="35" t="s">
        <v>514</v>
      </c>
      <c r="D98" s="152"/>
      <c r="E98" s="79"/>
      <c r="F98" s="153" t="s">
        <v>498</v>
      </c>
      <c r="G98" s="154" t="s">
        <v>502</v>
      </c>
      <c r="H98" s="160">
        <v>1.37</v>
      </c>
      <c r="I98" s="160">
        <v>1.4</v>
      </c>
      <c r="J98" s="160"/>
      <c r="K98" s="216"/>
      <c r="L98" s="156"/>
      <c r="N98" s="9"/>
      <c r="O98" s="29"/>
    </row>
    <row r="99" spans="2:15" ht="45" x14ac:dyDescent="0.2">
      <c r="B99" s="35" t="s">
        <v>515</v>
      </c>
      <c r="D99" s="152"/>
      <c r="E99" s="79"/>
      <c r="F99" s="153" t="s">
        <v>498</v>
      </c>
      <c r="G99" s="154" t="s">
        <v>502</v>
      </c>
      <c r="H99" s="160">
        <v>3.56</v>
      </c>
      <c r="I99" s="160">
        <v>3.64</v>
      </c>
      <c r="J99" s="160"/>
      <c r="K99" s="216"/>
      <c r="L99" s="156"/>
      <c r="N99" s="9"/>
      <c r="O99" s="29"/>
    </row>
    <row r="100" spans="2:15" ht="45" x14ac:dyDescent="0.2">
      <c r="B100" s="35" t="s">
        <v>516</v>
      </c>
      <c r="D100" s="152"/>
      <c r="E100" s="79"/>
      <c r="F100" s="153" t="s">
        <v>498</v>
      </c>
      <c r="G100" s="154" t="s">
        <v>502</v>
      </c>
      <c r="H100" s="160">
        <v>3.8</v>
      </c>
      <c r="I100" s="160">
        <v>3.89</v>
      </c>
      <c r="J100" s="160"/>
      <c r="K100" s="216"/>
      <c r="L100" s="156"/>
      <c r="N100" s="9"/>
      <c r="O100" s="29"/>
    </row>
    <row r="101" spans="2:15" ht="30" x14ac:dyDescent="0.2">
      <c r="B101" s="35" t="s">
        <v>517</v>
      </c>
      <c r="D101" s="152"/>
      <c r="E101" s="79"/>
      <c r="F101" s="153" t="s">
        <v>498</v>
      </c>
      <c r="G101" s="154" t="s">
        <v>502</v>
      </c>
      <c r="H101" s="160">
        <v>1.72</v>
      </c>
      <c r="I101" s="160">
        <v>1.76</v>
      </c>
      <c r="J101" s="160"/>
      <c r="K101" s="216"/>
      <c r="L101" s="156"/>
      <c r="N101" s="9"/>
      <c r="O101" s="29"/>
    </row>
    <row r="102" spans="2:15" ht="30" x14ac:dyDescent="0.2">
      <c r="B102" s="143" t="s">
        <v>682</v>
      </c>
      <c r="C102" s="145"/>
      <c r="D102" s="182"/>
      <c r="E102" s="183"/>
      <c r="F102" s="184"/>
      <c r="G102" s="185" t="s">
        <v>502</v>
      </c>
      <c r="H102" s="186">
        <v>22.99</v>
      </c>
      <c r="I102" s="186">
        <v>23.52</v>
      </c>
      <c r="J102" s="186"/>
      <c r="K102" s="216"/>
      <c r="L102" s="156"/>
      <c r="N102" s="9"/>
      <c r="O102" s="29"/>
    </row>
    <row r="103" spans="2:15" ht="30" x14ac:dyDescent="0.2">
      <c r="B103" s="35" t="s">
        <v>510</v>
      </c>
      <c r="E103" s="9"/>
      <c r="F103" s="153" t="s">
        <v>497</v>
      </c>
      <c r="G103" s="154" t="s">
        <v>502</v>
      </c>
      <c r="H103" s="160">
        <v>5</v>
      </c>
      <c r="I103" s="160">
        <v>5.12</v>
      </c>
      <c r="J103" s="160"/>
      <c r="K103" s="216"/>
      <c r="L103" s="156"/>
      <c r="N103" s="9"/>
      <c r="O103" s="29"/>
    </row>
    <row r="104" spans="2:15" x14ac:dyDescent="0.2">
      <c r="B104" s="35" t="s">
        <v>708</v>
      </c>
      <c r="E104" s="9"/>
      <c r="F104" s="153" t="s">
        <v>498</v>
      </c>
      <c r="G104" s="154" t="s">
        <v>502</v>
      </c>
      <c r="H104" s="160">
        <v>7.54</v>
      </c>
      <c r="I104" s="160">
        <v>7.71</v>
      </c>
      <c r="J104" s="160"/>
      <c r="K104" s="216"/>
      <c r="L104" s="156"/>
      <c r="N104" s="9"/>
      <c r="O104" s="29"/>
    </row>
    <row r="105" spans="2:15" ht="30" x14ac:dyDescent="0.2">
      <c r="B105" s="35" t="s">
        <v>514</v>
      </c>
      <c r="E105" s="9"/>
      <c r="F105" s="153" t="s">
        <v>498</v>
      </c>
      <c r="G105" s="154" t="s">
        <v>502</v>
      </c>
      <c r="H105" s="160">
        <v>1.37</v>
      </c>
      <c r="I105" s="160">
        <v>1.4</v>
      </c>
      <c r="J105" s="160"/>
      <c r="K105" s="216"/>
      <c r="L105" s="156"/>
      <c r="N105" s="9"/>
      <c r="O105" s="29"/>
    </row>
    <row r="106" spans="2:15" ht="45" x14ac:dyDescent="0.2">
      <c r="B106" s="35" t="s">
        <v>515</v>
      </c>
      <c r="E106" s="9"/>
      <c r="F106" s="153" t="s">
        <v>498</v>
      </c>
      <c r="G106" s="154" t="s">
        <v>502</v>
      </c>
      <c r="H106" s="160">
        <v>3.56</v>
      </c>
      <c r="I106" s="160">
        <v>3.64</v>
      </c>
      <c r="J106" s="160"/>
      <c r="K106" s="216"/>
      <c r="L106" s="156"/>
      <c r="N106" s="9"/>
      <c r="O106" s="29"/>
    </row>
    <row r="107" spans="2:15" ht="45" x14ac:dyDescent="0.2">
      <c r="B107" s="35" t="s">
        <v>516</v>
      </c>
      <c r="E107" s="9"/>
      <c r="F107" s="153" t="s">
        <v>498</v>
      </c>
      <c r="G107" s="154" t="s">
        <v>502</v>
      </c>
      <c r="H107" s="160">
        <v>3.8</v>
      </c>
      <c r="I107" s="160">
        <v>3.89</v>
      </c>
      <c r="J107" s="160"/>
      <c r="K107" s="216"/>
      <c r="L107" s="156"/>
      <c r="N107" s="9"/>
      <c r="O107" s="29"/>
    </row>
    <row r="108" spans="2:15" ht="30" x14ac:dyDescent="0.2">
      <c r="B108" s="35" t="s">
        <v>517</v>
      </c>
      <c r="E108" s="9"/>
      <c r="F108" s="153" t="s">
        <v>498</v>
      </c>
      <c r="G108" s="154" t="s">
        <v>502</v>
      </c>
      <c r="H108" s="160">
        <v>1.72</v>
      </c>
      <c r="I108" s="160">
        <v>1.76</v>
      </c>
      <c r="J108" s="160"/>
      <c r="K108" s="216"/>
      <c r="L108" s="156"/>
      <c r="N108" s="9"/>
      <c r="O108" s="29"/>
    </row>
    <row r="109" spans="2:15" ht="30" x14ac:dyDescent="0.2">
      <c r="B109" s="143" t="s">
        <v>684</v>
      </c>
      <c r="C109" s="145"/>
      <c r="D109" s="149"/>
      <c r="E109" s="145"/>
      <c r="F109" s="184"/>
      <c r="G109" s="185" t="s">
        <v>502</v>
      </c>
      <c r="H109" s="186">
        <v>4.1399999999999997</v>
      </c>
      <c r="I109" s="186">
        <v>4.2300000000000004</v>
      </c>
      <c r="J109" s="186"/>
      <c r="K109" s="216"/>
      <c r="L109" s="156"/>
      <c r="N109" s="9"/>
      <c r="O109" s="29"/>
    </row>
    <row r="110" spans="2:15" ht="30" x14ac:dyDescent="0.2">
      <c r="B110" s="35" t="s">
        <v>511</v>
      </c>
      <c r="E110" s="9"/>
      <c r="F110" s="153" t="s">
        <v>497</v>
      </c>
      <c r="G110" s="154" t="s">
        <v>502</v>
      </c>
      <c r="H110" s="160">
        <v>4.1399999999999997</v>
      </c>
      <c r="I110" s="160">
        <v>4.2300000000000004</v>
      </c>
      <c r="J110" s="160"/>
      <c r="K110" s="216"/>
      <c r="L110" s="156"/>
      <c r="N110" s="9"/>
      <c r="O110" s="29"/>
    </row>
    <row r="111" spans="2:15" ht="30" x14ac:dyDescent="0.2">
      <c r="B111" s="143" t="s">
        <v>685</v>
      </c>
      <c r="C111" s="145"/>
      <c r="D111" s="149"/>
      <c r="E111" s="145"/>
      <c r="F111" s="184"/>
      <c r="G111" s="185"/>
      <c r="H111" s="186">
        <v>2.48</v>
      </c>
      <c r="I111" s="186">
        <v>2.54</v>
      </c>
      <c r="J111" s="186"/>
      <c r="K111" s="216"/>
      <c r="L111" s="156"/>
      <c r="N111" s="9"/>
      <c r="O111" s="29"/>
    </row>
    <row r="112" spans="2:15" ht="30" x14ac:dyDescent="0.2">
      <c r="B112" s="35" t="s">
        <v>512</v>
      </c>
      <c r="E112" s="9"/>
      <c r="F112" s="153" t="s">
        <v>497</v>
      </c>
      <c r="G112" s="154" t="s">
        <v>502</v>
      </c>
      <c r="H112" s="160">
        <v>2.48</v>
      </c>
      <c r="I112" s="160">
        <v>2.54</v>
      </c>
      <c r="J112" s="160"/>
      <c r="K112" s="216"/>
      <c r="L112" s="156"/>
      <c r="N112" s="9"/>
      <c r="O112" s="29"/>
    </row>
    <row r="113" spans="2:15" ht="30" x14ac:dyDescent="0.2">
      <c r="B113" s="143" t="s">
        <v>683</v>
      </c>
      <c r="C113" s="145"/>
      <c r="D113" s="149"/>
      <c r="E113" s="145"/>
      <c r="F113" s="184"/>
      <c r="G113" s="185"/>
      <c r="H113" s="186">
        <v>1.65</v>
      </c>
      <c r="I113" s="186">
        <v>1.69</v>
      </c>
      <c r="J113" s="186"/>
      <c r="K113" s="216"/>
      <c r="L113" s="156"/>
      <c r="N113" s="9"/>
      <c r="O113" s="29"/>
    </row>
    <row r="114" spans="2:15" ht="30" x14ac:dyDescent="0.2">
      <c r="B114" s="35" t="s">
        <v>513</v>
      </c>
      <c r="E114" s="9"/>
      <c r="F114" s="153" t="s">
        <v>497</v>
      </c>
      <c r="G114" s="154" t="s">
        <v>502</v>
      </c>
      <c r="H114" s="160">
        <v>1.65</v>
      </c>
      <c r="I114" s="160">
        <v>1.69</v>
      </c>
      <c r="J114" s="160"/>
      <c r="K114" s="216"/>
      <c r="L114" s="156"/>
      <c r="N114" s="9"/>
      <c r="O114" s="29"/>
    </row>
    <row r="115" spans="2:15" ht="45" x14ac:dyDescent="0.2">
      <c r="B115" s="207" t="s">
        <v>693</v>
      </c>
      <c r="E115" s="9"/>
      <c r="F115" s="153"/>
      <c r="G115" s="154"/>
      <c r="H115" s="160"/>
      <c r="I115" s="160"/>
      <c r="J115" s="160"/>
      <c r="K115" s="216"/>
      <c r="L115" s="156"/>
      <c r="N115" s="9"/>
      <c r="O115" s="29"/>
    </row>
    <row r="116" spans="2:15" x14ac:dyDescent="0.2">
      <c r="B116" s="35" t="s">
        <v>708</v>
      </c>
      <c r="E116" s="9"/>
      <c r="F116" s="153" t="s">
        <v>498</v>
      </c>
      <c r="G116" s="154" t="s">
        <v>502</v>
      </c>
      <c r="H116" s="160">
        <v>7.54</v>
      </c>
      <c r="I116" s="160">
        <v>7.71</v>
      </c>
      <c r="J116" s="160"/>
      <c r="K116" s="216"/>
      <c r="L116" s="156"/>
      <c r="N116" s="9"/>
      <c r="O116" s="29"/>
    </row>
    <row r="117" spans="2:15" ht="30" x14ac:dyDescent="0.2">
      <c r="B117" s="35" t="s">
        <v>514</v>
      </c>
      <c r="E117" s="9"/>
      <c r="F117" s="153" t="s">
        <v>498</v>
      </c>
      <c r="G117" s="154" t="s">
        <v>502</v>
      </c>
      <c r="H117" s="160">
        <v>1.37</v>
      </c>
      <c r="I117" s="160">
        <v>1.4</v>
      </c>
      <c r="J117" s="160"/>
      <c r="K117" s="216"/>
      <c r="L117" s="156"/>
      <c r="N117" s="9"/>
      <c r="O117" s="29"/>
    </row>
    <row r="118" spans="2:15" ht="45" x14ac:dyDescent="0.2">
      <c r="B118" s="35" t="s">
        <v>515</v>
      </c>
      <c r="E118" s="9"/>
      <c r="F118" s="153" t="s">
        <v>498</v>
      </c>
      <c r="G118" s="154" t="s">
        <v>502</v>
      </c>
      <c r="H118" s="160">
        <v>3.56</v>
      </c>
      <c r="I118" s="160">
        <v>3.64</v>
      </c>
      <c r="J118" s="160"/>
      <c r="K118" s="216"/>
      <c r="L118" s="156"/>
      <c r="N118" s="9"/>
      <c r="O118" s="29"/>
    </row>
    <row r="119" spans="2:15" ht="45" x14ac:dyDescent="0.2">
      <c r="B119" s="35" t="s">
        <v>516</v>
      </c>
      <c r="E119" s="9"/>
      <c r="F119" s="153" t="s">
        <v>498</v>
      </c>
      <c r="G119" s="154" t="s">
        <v>502</v>
      </c>
      <c r="H119" s="160">
        <v>3.8</v>
      </c>
      <c r="I119" s="160">
        <v>3.89</v>
      </c>
      <c r="J119" s="160"/>
      <c r="K119" s="216"/>
      <c r="L119" s="156"/>
      <c r="N119" s="9"/>
      <c r="O119" s="29"/>
    </row>
    <row r="120" spans="2:15" ht="30" x14ac:dyDescent="0.2">
      <c r="B120" s="35" t="s">
        <v>517</v>
      </c>
      <c r="E120" s="9"/>
      <c r="F120" s="153" t="s">
        <v>498</v>
      </c>
      <c r="G120" s="154" t="s">
        <v>502</v>
      </c>
      <c r="H120" s="160">
        <v>1.72</v>
      </c>
      <c r="I120" s="160">
        <v>1.76</v>
      </c>
      <c r="J120" s="160"/>
      <c r="K120" s="216"/>
      <c r="L120" s="156"/>
      <c r="N120" s="9"/>
      <c r="O120" s="29"/>
    </row>
    <row r="121" spans="2:15" x14ac:dyDescent="0.2">
      <c r="E121" s="9"/>
      <c r="G121" s="92"/>
      <c r="H121" s="47"/>
      <c r="I121" s="47"/>
      <c r="J121" s="47"/>
      <c r="K121" s="216"/>
      <c r="N121" s="9"/>
      <c r="O121" s="29"/>
    </row>
    <row r="122" spans="2:15" x14ac:dyDescent="0.2">
      <c r="E122" s="9"/>
      <c r="G122" s="92"/>
      <c r="H122" s="47"/>
      <c r="I122" s="47"/>
      <c r="J122" s="47"/>
      <c r="K122" s="216"/>
      <c r="N122" s="9"/>
      <c r="O122" s="29"/>
    </row>
    <row r="123" spans="2:15" ht="30" x14ac:dyDescent="0.2">
      <c r="B123" s="144" t="s">
        <v>64</v>
      </c>
      <c r="E123" s="9"/>
      <c r="G123" s="92"/>
      <c r="H123" s="47"/>
      <c r="I123" s="47"/>
      <c r="J123" s="47"/>
      <c r="K123" s="216"/>
      <c r="N123" s="9" t="s">
        <v>257</v>
      </c>
      <c r="O123" s="29" t="s">
        <v>258</v>
      </c>
    </row>
    <row r="124" spans="2:15" ht="30" x14ac:dyDescent="0.2">
      <c r="B124" s="4" t="s">
        <v>65</v>
      </c>
      <c r="C124" s="9" t="s">
        <v>171</v>
      </c>
      <c r="E124" s="9"/>
      <c r="F124" s="153" t="s">
        <v>497</v>
      </c>
      <c r="G124" s="154">
        <v>6</v>
      </c>
      <c r="H124" s="160">
        <v>189.88</v>
      </c>
      <c r="I124" s="160">
        <v>208.32</v>
      </c>
      <c r="J124" s="160"/>
      <c r="K124" s="216" t="s">
        <v>806</v>
      </c>
      <c r="L124" s="156"/>
      <c r="N124" s="9" t="s">
        <v>257</v>
      </c>
      <c r="O124" s="29" t="s">
        <v>258</v>
      </c>
    </row>
    <row r="125" spans="2:15" ht="30" x14ac:dyDescent="0.2">
      <c r="B125" s="4" t="s">
        <v>66</v>
      </c>
      <c r="E125" s="9"/>
      <c r="F125" s="153" t="s">
        <v>497</v>
      </c>
      <c r="G125" s="154">
        <v>6</v>
      </c>
      <c r="H125" s="160">
        <v>123.42</v>
      </c>
      <c r="I125" s="160">
        <v>135.41</v>
      </c>
      <c r="J125" s="160"/>
      <c r="K125" s="216" t="s">
        <v>806</v>
      </c>
      <c r="L125" s="156"/>
      <c r="N125" s="9" t="s">
        <v>257</v>
      </c>
      <c r="O125" s="29" t="s">
        <v>258</v>
      </c>
    </row>
    <row r="126" spans="2:15" x14ac:dyDescent="0.2">
      <c r="B126" s="144" t="s">
        <v>67</v>
      </c>
      <c r="E126" s="9"/>
      <c r="F126" s="153"/>
      <c r="G126" s="154"/>
      <c r="H126" s="160"/>
      <c r="I126" s="160"/>
      <c r="J126" s="160"/>
      <c r="K126" s="216"/>
      <c r="L126" s="156"/>
      <c r="N126" s="9" t="s">
        <v>257</v>
      </c>
      <c r="O126" s="29" t="s">
        <v>258</v>
      </c>
    </row>
    <row r="127" spans="2:15" ht="30" x14ac:dyDescent="0.2">
      <c r="B127" s="4" t="s">
        <v>68</v>
      </c>
      <c r="E127" s="9"/>
      <c r="F127" s="153" t="s">
        <v>497</v>
      </c>
      <c r="G127" s="154">
        <v>6</v>
      </c>
      <c r="H127" s="160">
        <v>217</v>
      </c>
      <c r="I127" s="160">
        <v>233.27500000000001</v>
      </c>
      <c r="J127" s="160"/>
      <c r="K127" s="216" t="s">
        <v>733</v>
      </c>
      <c r="L127" s="156"/>
      <c r="N127" s="9" t="s">
        <v>257</v>
      </c>
      <c r="O127" s="29" t="s">
        <v>258</v>
      </c>
    </row>
    <row r="128" spans="2:15" ht="30" x14ac:dyDescent="0.2">
      <c r="B128" s="4" t="s">
        <v>69</v>
      </c>
      <c r="E128" s="9"/>
      <c r="F128" s="153" t="s">
        <v>497</v>
      </c>
      <c r="G128" s="154">
        <v>6</v>
      </c>
      <c r="H128" s="160">
        <v>147.56</v>
      </c>
      <c r="I128" s="160">
        <v>158.62700000000001</v>
      </c>
      <c r="J128" s="160"/>
      <c r="K128" s="216" t="s">
        <v>733</v>
      </c>
      <c r="L128" s="156"/>
      <c r="N128" s="9" t="s">
        <v>257</v>
      </c>
      <c r="O128" s="29" t="s">
        <v>258</v>
      </c>
    </row>
    <row r="129" spans="2:15" ht="30" x14ac:dyDescent="0.2">
      <c r="B129" s="4" t="s">
        <v>71</v>
      </c>
      <c r="E129" s="9"/>
      <c r="F129" s="153" t="s">
        <v>497</v>
      </c>
      <c r="G129" s="154">
        <v>6</v>
      </c>
      <c r="H129" s="160">
        <v>227</v>
      </c>
      <c r="I129" s="160">
        <v>243.27500000000001</v>
      </c>
      <c r="J129" s="160"/>
      <c r="K129" s="216" t="s">
        <v>806</v>
      </c>
      <c r="L129" s="156"/>
      <c r="N129" s="9" t="s">
        <v>257</v>
      </c>
      <c r="O129" s="29" t="s">
        <v>258</v>
      </c>
    </row>
    <row r="130" spans="2:15" x14ac:dyDescent="0.2">
      <c r="B130" s="4"/>
      <c r="E130" s="9"/>
      <c r="F130" s="153"/>
      <c r="G130" s="154"/>
      <c r="H130" s="160"/>
      <c r="I130" s="160"/>
      <c r="J130" s="160"/>
      <c r="K130" s="216"/>
      <c r="L130" s="156"/>
      <c r="N130" s="9"/>
      <c r="O130" s="29"/>
    </row>
    <row r="131" spans="2:15" x14ac:dyDescent="0.2">
      <c r="B131" s="144" t="s">
        <v>302</v>
      </c>
      <c r="E131" s="9"/>
      <c r="F131" s="153" t="s">
        <v>497</v>
      </c>
      <c r="G131" s="154">
        <v>6</v>
      </c>
      <c r="H131" s="160">
        <v>5.15</v>
      </c>
      <c r="I131" s="160">
        <v>5.27</v>
      </c>
      <c r="J131" s="160"/>
      <c r="K131" s="216" t="s">
        <v>734</v>
      </c>
      <c r="L131" s="156"/>
      <c r="N131" s="9"/>
      <c r="O131" s="29"/>
    </row>
    <row r="132" spans="2:15" x14ac:dyDescent="0.2">
      <c r="B132" s="4"/>
      <c r="E132" s="9"/>
      <c r="F132" s="153"/>
      <c r="G132" s="154"/>
      <c r="H132" s="160"/>
      <c r="I132" s="160"/>
      <c r="J132" s="160"/>
      <c r="K132" s="216"/>
      <c r="L132" s="156"/>
      <c r="N132" s="9"/>
      <c r="O132" s="29"/>
    </row>
    <row r="133" spans="2:15" ht="30" x14ac:dyDescent="0.2">
      <c r="B133" s="97" t="s">
        <v>70</v>
      </c>
      <c r="E133" s="9"/>
      <c r="F133" s="153" t="s">
        <v>497</v>
      </c>
      <c r="G133" s="154">
        <v>6</v>
      </c>
      <c r="H133" s="160">
        <v>263.23</v>
      </c>
      <c r="I133" s="160" t="s">
        <v>484</v>
      </c>
      <c r="J133" s="160"/>
      <c r="K133" s="216" t="s">
        <v>808</v>
      </c>
      <c r="L133" s="156"/>
      <c r="N133" s="9" t="s">
        <v>257</v>
      </c>
      <c r="O133" s="29" t="s">
        <v>258</v>
      </c>
    </row>
    <row r="134" spans="2:15" x14ac:dyDescent="0.2">
      <c r="B134" s="97"/>
      <c r="E134" s="9"/>
      <c r="F134" s="153"/>
      <c r="G134" s="154"/>
      <c r="H134" s="160"/>
      <c r="I134" s="160"/>
      <c r="J134" s="160"/>
      <c r="K134" s="216"/>
      <c r="L134" s="156"/>
      <c r="N134" s="9"/>
      <c r="O134" s="29"/>
    </row>
    <row r="135" spans="2:15" ht="30" x14ac:dyDescent="0.2">
      <c r="B135" s="97" t="s">
        <v>446</v>
      </c>
      <c r="E135" s="9"/>
      <c r="F135" s="153" t="s">
        <v>497</v>
      </c>
      <c r="G135" s="154">
        <v>1</v>
      </c>
      <c r="H135" s="160">
        <v>32.549999999999997</v>
      </c>
      <c r="I135" s="160">
        <v>33.299999999999997</v>
      </c>
      <c r="J135" s="160"/>
      <c r="K135" s="216" t="s">
        <v>712</v>
      </c>
      <c r="L135" s="156"/>
      <c r="N135" s="9" t="s">
        <v>257</v>
      </c>
      <c r="O135" s="29" t="s">
        <v>258</v>
      </c>
    </row>
    <row r="136" spans="2:15" ht="30" x14ac:dyDescent="0.2">
      <c r="B136" s="97" t="s">
        <v>447</v>
      </c>
      <c r="E136" s="9"/>
      <c r="F136" s="153" t="s">
        <v>497</v>
      </c>
      <c r="G136" s="154">
        <v>1</v>
      </c>
      <c r="H136" s="160">
        <v>21.7</v>
      </c>
      <c r="I136" s="160">
        <v>22.2</v>
      </c>
      <c r="J136" s="160"/>
      <c r="K136" s="216"/>
      <c r="L136" s="156"/>
      <c r="N136" s="9" t="s">
        <v>257</v>
      </c>
      <c r="O136" s="29" t="s">
        <v>258</v>
      </c>
    </row>
    <row r="137" spans="2:15" ht="30" x14ac:dyDescent="0.2">
      <c r="B137" s="97" t="s">
        <v>444</v>
      </c>
      <c r="E137" s="9"/>
      <c r="F137" s="153" t="s">
        <v>497</v>
      </c>
      <c r="G137" s="154">
        <v>1</v>
      </c>
      <c r="H137" s="160">
        <v>10.85</v>
      </c>
      <c r="I137" s="160">
        <v>11.1</v>
      </c>
      <c r="J137" s="160"/>
      <c r="K137" s="216"/>
      <c r="L137" s="156"/>
      <c r="N137" s="9" t="s">
        <v>257</v>
      </c>
      <c r="O137" s="29" t="s">
        <v>258</v>
      </c>
    </row>
    <row r="138" spans="2:15" x14ac:dyDescent="0.2">
      <c r="B138" s="97" t="s">
        <v>445</v>
      </c>
      <c r="E138" s="9"/>
      <c r="F138" s="153" t="s">
        <v>497</v>
      </c>
      <c r="G138" s="154">
        <v>1</v>
      </c>
      <c r="H138" s="160">
        <v>21.7</v>
      </c>
      <c r="I138" s="160">
        <v>22.2</v>
      </c>
      <c r="J138" s="160"/>
      <c r="K138" s="216"/>
      <c r="L138" s="156"/>
      <c r="N138" s="9" t="s">
        <v>257</v>
      </c>
      <c r="O138" s="29" t="s">
        <v>258</v>
      </c>
    </row>
    <row r="139" spans="2:15" ht="30" x14ac:dyDescent="0.2">
      <c r="B139" s="97" t="s">
        <v>448</v>
      </c>
      <c r="E139" s="9"/>
      <c r="F139" s="153" t="s">
        <v>497</v>
      </c>
      <c r="G139" s="154">
        <v>1</v>
      </c>
      <c r="H139" s="160">
        <v>14.47</v>
      </c>
      <c r="I139" s="160">
        <v>14.8</v>
      </c>
      <c r="J139" s="160"/>
      <c r="K139" s="216"/>
      <c r="L139" s="156"/>
      <c r="N139" s="9"/>
      <c r="O139" s="29"/>
    </row>
    <row r="140" spans="2:15" ht="30" x14ac:dyDescent="0.2">
      <c r="B140" s="97" t="s">
        <v>449</v>
      </c>
      <c r="E140" s="9"/>
      <c r="F140" s="153" t="s">
        <v>497</v>
      </c>
      <c r="G140" s="154">
        <v>1</v>
      </c>
      <c r="H140" s="160">
        <v>7.23</v>
      </c>
      <c r="I140" s="160">
        <v>7.4</v>
      </c>
      <c r="J140" s="160"/>
      <c r="K140" s="216"/>
      <c r="L140" s="156"/>
      <c r="N140" s="9"/>
      <c r="O140" s="29"/>
    </row>
    <row r="141" spans="2:15" x14ac:dyDescent="0.2">
      <c r="B141" s="97"/>
      <c r="E141" s="9"/>
      <c r="G141" s="92"/>
      <c r="H141" s="47"/>
      <c r="I141" s="47"/>
      <c r="J141" s="47"/>
      <c r="K141" s="216"/>
      <c r="N141" s="9"/>
      <c r="O141" s="29"/>
    </row>
    <row r="142" spans="2:15" x14ac:dyDescent="0.2">
      <c r="B142" s="144"/>
      <c r="E142" s="9"/>
      <c r="G142" s="92"/>
      <c r="H142" s="47"/>
      <c r="I142" s="47"/>
      <c r="J142" s="47"/>
      <c r="K142" s="216"/>
    </row>
    <row r="143" spans="2:15" ht="15.75" x14ac:dyDescent="0.25">
      <c r="B143" s="32" t="s">
        <v>47</v>
      </c>
      <c r="D143" s="46" t="s">
        <v>28</v>
      </c>
      <c r="E143" s="9"/>
      <c r="G143" s="92"/>
      <c r="H143" s="47"/>
      <c r="I143" s="47"/>
      <c r="J143" s="47"/>
      <c r="K143" s="216"/>
    </row>
    <row r="144" spans="2:15" ht="30" x14ac:dyDescent="0.2">
      <c r="B144" s="150" t="s">
        <v>679</v>
      </c>
      <c r="C144" s="145"/>
      <c r="D144" s="182"/>
      <c r="E144" s="183"/>
      <c r="F144" s="184" t="s">
        <v>498</v>
      </c>
      <c r="G144" s="184" t="s">
        <v>502</v>
      </c>
      <c r="H144" s="193">
        <v>152.5</v>
      </c>
      <c r="I144" s="193">
        <v>152.5</v>
      </c>
      <c r="J144" s="193"/>
      <c r="K144" s="216"/>
      <c r="L144" s="156"/>
    </row>
    <row r="145" spans="2:15" x14ac:dyDescent="0.2">
      <c r="B145" s="97" t="s">
        <v>72</v>
      </c>
      <c r="E145" s="9"/>
      <c r="F145" s="69" t="s">
        <v>498</v>
      </c>
      <c r="G145" s="69" t="s">
        <v>502</v>
      </c>
      <c r="H145" s="47">
        <v>100</v>
      </c>
      <c r="I145" s="47">
        <v>100</v>
      </c>
      <c r="J145" s="47"/>
      <c r="K145" s="216"/>
      <c r="N145" s="9" t="s">
        <v>232</v>
      </c>
      <c r="O145" s="9" t="s">
        <v>233</v>
      </c>
    </row>
    <row r="146" spans="2:15" x14ac:dyDescent="0.2">
      <c r="B146" s="97" t="s">
        <v>629</v>
      </c>
      <c r="E146" s="9"/>
      <c r="F146" s="69" t="s">
        <v>498</v>
      </c>
      <c r="G146" s="69" t="s">
        <v>502</v>
      </c>
      <c r="H146" s="47">
        <v>52.5</v>
      </c>
      <c r="I146" s="47">
        <v>52.5</v>
      </c>
      <c r="J146" s="47"/>
      <c r="K146" s="216"/>
      <c r="N146" s="9"/>
      <c r="O146" s="9"/>
    </row>
    <row r="147" spans="2:15" x14ac:dyDescent="0.2">
      <c r="B147" s="97" t="s">
        <v>73</v>
      </c>
      <c r="E147" s="9"/>
      <c r="F147" s="69" t="s">
        <v>498</v>
      </c>
      <c r="G147" s="69" t="s">
        <v>502</v>
      </c>
      <c r="H147" s="47">
        <v>100</v>
      </c>
      <c r="I147" s="47">
        <v>100</v>
      </c>
      <c r="J147" s="47"/>
      <c r="K147" s="216"/>
      <c r="N147" s="9" t="s">
        <v>232</v>
      </c>
      <c r="O147" s="9" t="s">
        <v>233</v>
      </c>
    </row>
    <row r="148" spans="2:15" x14ac:dyDescent="0.2">
      <c r="B148" s="97" t="s">
        <v>629</v>
      </c>
      <c r="E148" s="9"/>
      <c r="F148" s="69" t="s">
        <v>498</v>
      </c>
      <c r="G148" s="69" t="s">
        <v>502</v>
      </c>
      <c r="H148" s="47">
        <v>52.5</v>
      </c>
      <c r="I148" s="47">
        <v>52.5</v>
      </c>
      <c r="J148" s="47"/>
      <c r="K148" s="216"/>
      <c r="N148" s="9"/>
      <c r="O148" s="9"/>
    </row>
    <row r="149" spans="2:15" ht="15.75" customHeight="1" x14ac:dyDescent="0.2">
      <c r="B149" s="62" t="s">
        <v>74</v>
      </c>
      <c r="E149" s="9"/>
      <c r="F149" s="69" t="s">
        <v>497</v>
      </c>
      <c r="G149" s="92">
        <v>3</v>
      </c>
      <c r="H149" s="47">
        <v>15</v>
      </c>
      <c r="I149" s="47">
        <v>15</v>
      </c>
      <c r="J149" s="47"/>
      <c r="K149" s="216" t="s">
        <v>727</v>
      </c>
      <c r="N149" s="9" t="s">
        <v>232</v>
      </c>
      <c r="O149" s="9" t="s">
        <v>233</v>
      </c>
    </row>
    <row r="150" spans="2:15" ht="30" x14ac:dyDescent="0.2">
      <c r="B150" s="97" t="s">
        <v>224</v>
      </c>
      <c r="E150" s="9"/>
      <c r="F150" s="153" t="s">
        <v>497</v>
      </c>
      <c r="G150" s="154">
        <v>3</v>
      </c>
      <c r="H150" s="160">
        <v>274.35608999999994</v>
      </c>
      <c r="I150" s="160">
        <v>274.35608999999994</v>
      </c>
      <c r="J150" s="160"/>
      <c r="K150" s="216" t="s">
        <v>728</v>
      </c>
      <c r="L150" s="156"/>
      <c r="N150" s="9" t="s">
        <v>232</v>
      </c>
      <c r="O150" s="9" t="s">
        <v>233</v>
      </c>
    </row>
    <row r="151" spans="2:15" x14ac:dyDescent="0.2">
      <c r="B151" s="6"/>
      <c r="E151" s="9"/>
      <c r="G151" s="92"/>
      <c r="H151" s="47"/>
      <c r="I151" s="47"/>
      <c r="J151" s="47"/>
      <c r="K151" s="216"/>
    </row>
    <row r="152" spans="2:15" ht="15.75" x14ac:dyDescent="0.25">
      <c r="D152" s="49"/>
      <c r="E152" s="1"/>
      <c r="F152" s="5"/>
      <c r="G152" s="95"/>
      <c r="H152" s="56"/>
      <c r="I152" s="56"/>
      <c r="J152" s="56"/>
      <c r="K152" s="216"/>
      <c r="L152" s="42"/>
      <c r="N152" s="34"/>
      <c r="O152" s="34"/>
    </row>
    <row r="153" spans="2:15" ht="31.5" x14ac:dyDescent="0.25">
      <c r="B153" s="8" t="s">
        <v>32</v>
      </c>
      <c r="E153" s="9"/>
      <c r="G153" s="92"/>
      <c r="H153" s="47"/>
      <c r="I153" s="47"/>
      <c r="J153" s="47"/>
      <c r="K153" s="216"/>
    </row>
    <row r="154" spans="2:15" ht="31.5" x14ac:dyDescent="0.25">
      <c r="B154" s="8" t="s">
        <v>51</v>
      </c>
      <c r="E154" s="9"/>
      <c r="G154" s="92"/>
      <c r="H154" s="47"/>
      <c r="I154" s="47"/>
      <c r="J154" s="47"/>
      <c r="K154" s="216"/>
    </row>
    <row r="155" spans="2:15" x14ac:dyDescent="0.2">
      <c r="B155" s="137" t="s">
        <v>7</v>
      </c>
      <c r="C155" s="116"/>
      <c r="D155" s="117" t="s">
        <v>31</v>
      </c>
      <c r="E155" s="116"/>
      <c r="F155" s="118" t="s">
        <v>498</v>
      </c>
      <c r="G155" s="119">
        <v>3</v>
      </c>
      <c r="H155" s="120">
        <v>1.1104549767167997</v>
      </c>
      <c r="I155" s="120">
        <v>1.1104549767167997</v>
      </c>
      <c r="J155" s="129"/>
      <c r="K155" s="216"/>
      <c r="L155" s="121"/>
      <c r="N155" s="9" t="s">
        <v>259</v>
      </c>
      <c r="O155" s="36" t="s">
        <v>260</v>
      </c>
    </row>
    <row r="156" spans="2:15" x14ac:dyDescent="0.2">
      <c r="B156" s="138" t="s">
        <v>11</v>
      </c>
      <c r="C156" s="122"/>
      <c r="D156" s="123" t="s">
        <v>10</v>
      </c>
      <c r="E156" s="122"/>
      <c r="F156" s="124"/>
      <c r="G156" s="125"/>
      <c r="H156" s="126"/>
      <c r="I156" s="126"/>
      <c r="J156" s="129"/>
      <c r="K156" s="216"/>
      <c r="L156" s="127"/>
    </row>
    <row r="157" spans="2:15" x14ac:dyDescent="0.2">
      <c r="B157" s="80" t="s">
        <v>75</v>
      </c>
      <c r="E157" s="9"/>
      <c r="F157" s="69" t="s">
        <v>497</v>
      </c>
      <c r="G157" s="128">
        <v>1</v>
      </c>
      <c r="H157" s="129" t="e">
        <f>#REF!*1.023</f>
        <v>#REF!</v>
      </c>
      <c r="I157" s="129">
        <v>137.69</v>
      </c>
      <c r="J157" s="129"/>
      <c r="K157" s="216" t="s">
        <v>728</v>
      </c>
    </row>
    <row r="158" spans="2:15" ht="15.75" customHeight="1" x14ac:dyDescent="0.2">
      <c r="B158" s="192" t="s">
        <v>74</v>
      </c>
      <c r="C158" s="116"/>
      <c r="D158" s="117"/>
      <c r="E158" s="116"/>
      <c r="F158" s="118" t="s">
        <v>497</v>
      </c>
      <c r="G158" s="119">
        <v>1</v>
      </c>
      <c r="H158" s="120">
        <v>15</v>
      </c>
      <c r="I158" s="120">
        <v>15</v>
      </c>
      <c r="J158" s="129"/>
      <c r="K158" s="216" t="s">
        <v>727</v>
      </c>
      <c r="L158" s="121"/>
    </row>
    <row r="159" spans="2:15" x14ac:dyDescent="0.2">
      <c r="B159" s="138" t="s">
        <v>666</v>
      </c>
      <c r="C159" s="122"/>
      <c r="D159" s="123" t="s">
        <v>10</v>
      </c>
      <c r="E159" s="122"/>
      <c r="F159" s="124"/>
      <c r="G159" s="125"/>
      <c r="H159" s="126"/>
      <c r="I159" s="126"/>
      <c r="J159" s="129"/>
      <c r="K159" s="216"/>
      <c r="L159" s="127"/>
    </row>
    <row r="160" spans="2:15" x14ac:dyDescent="0.2">
      <c r="B160" s="97" t="s">
        <v>77</v>
      </c>
      <c r="E160" s="9"/>
      <c r="F160" s="69" t="s">
        <v>498</v>
      </c>
      <c r="G160" s="128">
        <v>1</v>
      </c>
      <c r="H160" s="129">
        <v>50</v>
      </c>
      <c r="I160" s="129">
        <v>50</v>
      </c>
      <c r="J160" s="129"/>
      <c r="K160" s="216"/>
    </row>
    <row r="161" spans="1:15" ht="30" x14ac:dyDescent="0.2">
      <c r="B161" s="80" t="s">
        <v>76</v>
      </c>
      <c r="E161" s="9"/>
      <c r="F161" s="153" t="s">
        <v>497</v>
      </c>
      <c r="G161" s="166">
        <v>1</v>
      </c>
      <c r="H161" s="167">
        <v>50</v>
      </c>
      <c r="I161" s="167">
        <v>50</v>
      </c>
      <c r="J161" s="167"/>
      <c r="K161" s="216"/>
      <c r="L161" s="156"/>
    </row>
    <row r="162" spans="1:15" ht="45" x14ac:dyDescent="0.2">
      <c r="B162" s="191" t="s">
        <v>667</v>
      </c>
      <c r="C162" s="116"/>
      <c r="D162" s="117"/>
      <c r="E162" s="116"/>
      <c r="F162" s="170" t="s">
        <v>497</v>
      </c>
      <c r="G162" s="171" t="s">
        <v>502</v>
      </c>
      <c r="H162" s="172">
        <v>45</v>
      </c>
      <c r="I162" s="172">
        <v>45</v>
      </c>
      <c r="J162" s="167"/>
      <c r="K162" s="216" t="s">
        <v>735</v>
      </c>
      <c r="L162" s="173"/>
    </row>
    <row r="163" spans="1:15" x14ac:dyDescent="0.2">
      <c r="B163" s="138" t="s">
        <v>12</v>
      </c>
      <c r="C163" s="122"/>
      <c r="D163" s="123" t="s">
        <v>10</v>
      </c>
      <c r="E163" s="122"/>
      <c r="F163" s="187"/>
      <c r="G163" s="188"/>
      <c r="H163" s="189"/>
      <c r="I163" s="189"/>
      <c r="J163" s="167"/>
      <c r="K163" s="216"/>
      <c r="L163" s="180" t="s">
        <v>6</v>
      </c>
    </row>
    <row r="164" spans="1:15" ht="18" customHeight="1" x14ac:dyDescent="0.2">
      <c r="B164" s="191" t="s">
        <v>686</v>
      </c>
      <c r="C164" s="116"/>
      <c r="D164" s="117"/>
      <c r="E164" s="116"/>
      <c r="F164" s="170" t="s">
        <v>497</v>
      </c>
      <c r="G164" s="171">
        <v>3</v>
      </c>
      <c r="H164" s="172">
        <v>35</v>
      </c>
      <c r="I164" s="172">
        <v>35</v>
      </c>
      <c r="J164" s="167"/>
      <c r="K164" s="216" t="s">
        <v>728</v>
      </c>
      <c r="L164" s="173"/>
    </row>
    <row r="165" spans="1:15" x14ac:dyDescent="0.2">
      <c r="B165" s="138" t="s">
        <v>14</v>
      </c>
      <c r="C165" s="122"/>
      <c r="D165" s="123" t="s">
        <v>10</v>
      </c>
      <c r="E165" s="122"/>
      <c r="F165" s="187"/>
      <c r="G165" s="188"/>
      <c r="H165" s="189"/>
      <c r="I165" s="189"/>
      <c r="J165" s="167"/>
      <c r="K165" s="216"/>
      <c r="L165" s="180"/>
    </row>
    <row r="166" spans="1:15" x14ac:dyDescent="0.2">
      <c r="B166" s="139" t="s">
        <v>471</v>
      </c>
      <c r="C166" s="116"/>
      <c r="D166" s="117"/>
      <c r="E166" s="116"/>
      <c r="F166" s="170" t="s">
        <v>497</v>
      </c>
      <c r="G166" s="171">
        <v>3</v>
      </c>
      <c r="H166" s="172" t="e">
        <f>#REF!*1.023</f>
        <v>#REF!</v>
      </c>
      <c r="I166" s="172" t="e">
        <f>H166*1.023</f>
        <v>#REF!</v>
      </c>
      <c r="J166" s="167"/>
      <c r="K166" s="216" t="s">
        <v>728</v>
      </c>
      <c r="L166" s="173"/>
    </row>
    <row r="167" spans="1:15" x14ac:dyDescent="0.2">
      <c r="B167" s="138" t="s">
        <v>15</v>
      </c>
      <c r="C167" s="122"/>
      <c r="D167" s="123" t="s">
        <v>10</v>
      </c>
      <c r="E167" s="122"/>
      <c r="F167" s="187"/>
      <c r="G167" s="188"/>
      <c r="H167" s="189"/>
      <c r="I167" s="189"/>
      <c r="J167" s="167"/>
      <c r="K167" s="216"/>
      <c r="L167" s="190" t="s">
        <v>6</v>
      </c>
    </row>
    <row r="168" spans="1:15" x14ac:dyDescent="0.2">
      <c r="B168" s="139" t="s">
        <v>78</v>
      </c>
      <c r="C168" s="116"/>
      <c r="D168" s="117"/>
      <c r="E168" s="116"/>
      <c r="F168" s="118" t="s">
        <v>497</v>
      </c>
      <c r="G168" s="119">
        <v>3</v>
      </c>
      <c r="H168" s="120">
        <v>50</v>
      </c>
      <c r="I168" s="120">
        <v>50</v>
      </c>
      <c r="J168" s="129"/>
      <c r="K168" s="216" t="s">
        <v>728</v>
      </c>
      <c r="L168" s="121"/>
    </row>
    <row r="169" spans="1:15" x14ac:dyDescent="0.2">
      <c r="E169" s="9"/>
      <c r="G169" s="92"/>
      <c r="H169" s="47"/>
      <c r="I169" s="47"/>
      <c r="J169" s="47"/>
      <c r="K169" s="216"/>
    </row>
    <row r="170" spans="1:15" ht="15.75" x14ac:dyDescent="0.25">
      <c r="A170" s="5"/>
      <c r="B170" s="8" t="s">
        <v>46</v>
      </c>
      <c r="E170" s="9"/>
      <c r="G170" s="92"/>
      <c r="H170" s="47"/>
      <c r="I170" s="47"/>
      <c r="J170" s="47"/>
      <c r="K170" s="216"/>
    </row>
    <row r="171" spans="1:15" x14ac:dyDescent="0.2">
      <c r="E171" s="9"/>
      <c r="G171" s="92"/>
      <c r="H171" s="47"/>
      <c r="I171" s="47"/>
      <c r="J171" s="47"/>
      <c r="K171" s="216"/>
    </row>
    <row r="172" spans="1:15" ht="15.75" x14ac:dyDescent="0.25">
      <c r="B172" s="32" t="s">
        <v>428</v>
      </c>
      <c r="D172" s="43" t="s">
        <v>33</v>
      </c>
      <c r="E172" s="9"/>
      <c r="G172" s="92"/>
      <c r="H172" s="47"/>
      <c r="I172" s="47"/>
      <c r="J172" s="47"/>
      <c r="K172" s="216"/>
      <c r="N172" s="37" t="s">
        <v>261</v>
      </c>
      <c r="O172" s="36" t="s">
        <v>262</v>
      </c>
    </row>
    <row r="173" spans="1:15" s="1" customFormat="1" ht="30.75" x14ac:dyDescent="0.25">
      <c r="B173" s="97" t="s">
        <v>80</v>
      </c>
      <c r="C173" s="9"/>
      <c r="D173" s="46"/>
      <c r="E173" s="9"/>
      <c r="F173" s="153" t="s">
        <v>497</v>
      </c>
      <c r="G173" s="154">
        <v>2</v>
      </c>
      <c r="H173" s="160">
        <v>4.9994559874995446</v>
      </c>
      <c r="I173" s="160">
        <v>8.1044434752120331</v>
      </c>
      <c r="J173" s="160"/>
      <c r="K173" s="216" t="s">
        <v>712</v>
      </c>
      <c r="L173" s="156"/>
      <c r="N173" s="35"/>
      <c r="O173" s="35"/>
    </row>
    <row r="174" spans="1:15" ht="30" x14ac:dyDescent="0.2">
      <c r="B174" s="97" t="s">
        <v>79</v>
      </c>
      <c r="E174" s="9"/>
      <c r="F174" s="153" t="s">
        <v>497</v>
      </c>
      <c r="G174" s="154">
        <v>2</v>
      </c>
      <c r="H174" s="160">
        <v>12.914337528685079</v>
      </c>
      <c r="I174" s="160">
        <v>13.211367291844835</v>
      </c>
      <c r="J174" s="160"/>
      <c r="K174" s="216" t="s">
        <v>712</v>
      </c>
      <c r="L174" s="156"/>
    </row>
    <row r="175" spans="1:15" x14ac:dyDescent="0.2">
      <c r="B175" s="97" t="s">
        <v>63</v>
      </c>
      <c r="E175" s="9"/>
      <c r="F175" s="69" t="s">
        <v>497</v>
      </c>
      <c r="G175" s="92">
        <v>2</v>
      </c>
      <c r="H175" s="47">
        <v>12.914337528685079</v>
      </c>
      <c r="I175" s="47">
        <v>13.211367291844835</v>
      </c>
      <c r="J175" s="47"/>
      <c r="K175" s="216" t="s">
        <v>712</v>
      </c>
    </row>
    <row r="176" spans="1:15" x14ac:dyDescent="0.2">
      <c r="E176" s="9"/>
      <c r="G176" s="92"/>
      <c r="H176" s="47"/>
      <c r="I176" s="47"/>
      <c r="J176" s="47"/>
      <c r="K176" s="216"/>
    </row>
    <row r="177" spans="2:15" ht="15.75" x14ac:dyDescent="0.25">
      <c r="B177" s="32" t="s">
        <v>429</v>
      </c>
      <c r="D177" s="43" t="s">
        <v>33</v>
      </c>
      <c r="E177" s="9"/>
      <c r="G177" s="92"/>
      <c r="H177" s="47"/>
      <c r="I177" s="47"/>
      <c r="J177" s="47"/>
      <c r="K177" s="216"/>
      <c r="N177" s="37" t="s">
        <v>261</v>
      </c>
      <c r="O177" s="36" t="s">
        <v>262</v>
      </c>
    </row>
    <row r="178" spans="2:15" x14ac:dyDescent="0.2">
      <c r="B178" s="97" t="s">
        <v>81</v>
      </c>
      <c r="E178" s="9"/>
      <c r="F178" s="69" t="s">
        <v>497</v>
      </c>
      <c r="G178" s="92">
        <v>2</v>
      </c>
      <c r="H178" s="47">
        <v>5.5204635959529362</v>
      </c>
      <c r="I178" s="47">
        <v>5.6474342586598532</v>
      </c>
      <c r="J178" s="47"/>
      <c r="K178" s="216" t="s">
        <v>736</v>
      </c>
      <c r="N178" s="9"/>
    </row>
    <row r="179" spans="2:15" x14ac:dyDescent="0.2">
      <c r="B179" s="97" t="s">
        <v>82</v>
      </c>
      <c r="E179" s="9"/>
      <c r="F179" s="69" t="s">
        <v>497</v>
      </c>
      <c r="G179" s="92">
        <v>2</v>
      </c>
      <c r="H179" s="47">
        <v>41.481073847501776</v>
      </c>
      <c r="I179" s="47">
        <v>42.435138545994313</v>
      </c>
      <c r="J179" s="47"/>
      <c r="K179" s="216" t="s">
        <v>736</v>
      </c>
    </row>
    <row r="180" spans="2:15" x14ac:dyDescent="0.2">
      <c r="B180" s="97" t="s">
        <v>83</v>
      </c>
      <c r="E180" s="9"/>
      <c r="F180" s="69" t="s">
        <v>497</v>
      </c>
      <c r="G180" s="92">
        <v>2</v>
      </c>
      <c r="H180" s="47">
        <v>20.729451655485921</v>
      </c>
      <c r="I180" s="47">
        <v>21.206229043562097</v>
      </c>
      <c r="J180" s="47"/>
      <c r="K180" s="216" t="s">
        <v>736</v>
      </c>
    </row>
    <row r="181" spans="2:15" x14ac:dyDescent="0.2">
      <c r="B181" s="97" t="s">
        <v>84</v>
      </c>
      <c r="E181" s="9"/>
      <c r="F181" s="69" t="s">
        <v>497</v>
      </c>
      <c r="G181" s="92">
        <v>2</v>
      </c>
      <c r="H181" s="47">
        <v>124.43213627424035</v>
      </c>
      <c r="I181" s="47">
        <v>127.29407540854787</v>
      </c>
      <c r="J181" s="47"/>
      <c r="K181" s="216" t="s">
        <v>736</v>
      </c>
    </row>
    <row r="182" spans="2:15" x14ac:dyDescent="0.2">
      <c r="B182" s="97" t="s">
        <v>85</v>
      </c>
      <c r="E182" s="9"/>
      <c r="F182" s="69" t="s">
        <v>497</v>
      </c>
      <c r="G182" s="92">
        <v>2</v>
      </c>
      <c r="H182" s="47">
        <v>124.43213627424035</v>
      </c>
      <c r="I182" s="47">
        <v>127.29407540854787</v>
      </c>
      <c r="J182" s="47"/>
      <c r="K182" s="216" t="s">
        <v>736</v>
      </c>
    </row>
    <row r="183" spans="2:15" x14ac:dyDescent="0.2">
      <c r="E183" s="9"/>
      <c r="G183" s="92"/>
      <c r="H183" s="47"/>
      <c r="I183" s="47"/>
      <c r="J183" s="47"/>
      <c r="K183" s="216"/>
    </row>
    <row r="184" spans="2:15" ht="45.75" x14ac:dyDescent="0.25">
      <c r="B184" s="113" t="s">
        <v>535</v>
      </c>
      <c r="D184" s="46" t="s">
        <v>495</v>
      </c>
      <c r="E184" s="9"/>
      <c r="G184" s="92"/>
      <c r="H184" s="47"/>
      <c r="I184" s="47"/>
      <c r="J184" s="47"/>
      <c r="K184" s="216"/>
      <c r="N184" s="9" t="s">
        <v>263</v>
      </c>
      <c r="O184" s="29" t="s">
        <v>264</v>
      </c>
    </row>
    <row r="185" spans="2:15" x14ac:dyDescent="0.2">
      <c r="B185" s="97" t="s">
        <v>86</v>
      </c>
      <c r="E185" s="9"/>
      <c r="F185" s="69" t="s">
        <v>497</v>
      </c>
      <c r="G185" s="92">
        <v>2</v>
      </c>
      <c r="H185" s="47">
        <v>1.27</v>
      </c>
      <c r="I185" s="47">
        <v>1.29</v>
      </c>
      <c r="J185" s="47"/>
      <c r="K185" s="216" t="s">
        <v>737</v>
      </c>
      <c r="M185" s="9" t="s">
        <v>6</v>
      </c>
    </row>
    <row r="186" spans="2:15" ht="30" x14ac:dyDescent="0.2">
      <c r="B186" s="97" t="s">
        <v>87</v>
      </c>
      <c r="E186" s="9"/>
      <c r="F186" s="153" t="s">
        <v>497</v>
      </c>
      <c r="G186" s="154">
        <v>2</v>
      </c>
      <c r="H186" s="160">
        <v>7.55</v>
      </c>
      <c r="I186" s="160">
        <v>7.68</v>
      </c>
      <c r="J186" s="160"/>
      <c r="K186" s="216" t="s">
        <v>737</v>
      </c>
      <c r="L186" s="156"/>
      <c r="M186" s="9" t="s">
        <v>6</v>
      </c>
    </row>
    <row r="187" spans="2:15" ht="30" x14ac:dyDescent="0.2">
      <c r="B187" s="97" t="s">
        <v>88</v>
      </c>
      <c r="E187" s="9"/>
      <c r="F187" s="153" t="s">
        <v>497</v>
      </c>
      <c r="G187" s="154">
        <v>2</v>
      </c>
      <c r="H187" s="160">
        <v>3.78</v>
      </c>
      <c r="I187" s="160">
        <v>3.84</v>
      </c>
      <c r="J187" s="160"/>
      <c r="K187" s="216" t="s">
        <v>737</v>
      </c>
      <c r="L187" s="156"/>
    </row>
    <row r="188" spans="2:15" x14ac:dyDescent="0.2">
      <c r="B188" s="97" t="s">
        <v>89</v>
      </c>
      <c r="E188" s="9"/>
      <c r="F188" s="153" t="s">
        <v>497</v>
      </c>
      <c r="G188" s="154">
        <v>2</v>
      </c>
      <c r="H188" s="160">
        <v>3.78</v>
      </c>
      <c r="I188" s="160">
        <v>3.84</v>
      </c>
      <c r="J188" s="160"/>
      <c r="K188" s="216" t="s">
        <v>737</v>
      </c>
      <c r="L188" s="156"/>
      <c r="M188" s="9" t="s">
        <v>6</v>
      </c>
    </row>
    <row r="189" spans="2:15" x14ac:dyDescent="0.2">
      <c r="B189" s="6"/>
      <c r="E189" s="9"/>
      <c r="G189" s="92"/>
      <c r="H189" s="47"/>
      <c r="I189" s="47"/>
      <c r="J189" s="47"/>
      <c r="K189" s="216"/>
    </row>
    <row r="190" spans="2:15" ht="30.75" x14ac:dyDescent="0.25">
      <c r="B190" s="32" t="s">
        <v>662</v>
      </c>
      <c r="D190" s="46" t="s">
        <v>34</v>
      </c>
      <c r="E190" s="9"/>
      <c r="G190" s="92"/>
      <c r="H190" s="47"/>
      <c r="I190" s="47"/>
      <c r="J190" s="47"/>
      <c r="K190" s="216"/>
      <c r="N190" s="9" t="s">
        <v>265</v>
      </c>
      <c r="O190" s="29" t="s">
        <v>266</v>
      </c>
    </row>
    <row r="191" spans="2:15" ht="30" x14ac:dyDescent="0.2">
      <c r="B191" s="35" t="s">
        <v>655</v>
      </c>
      <c r="E191" s="9"/>
      <c r="F191" s="153" t="s">
        <v>497</v>
      </c>
      <c r="G191" s="154" t="s">
        <v>502</v>
      </c>
      <c r="H191" s="160">
        <v>107.78327999999999</v>
      </c>
      <c r="I191" s="160">
        <v>110.26229543999997</v>
      </c>
      <c r="J191" s="160"/>
      <c r="K191" s="216" t="s">
        <v>747</v>
      </c>
      <c r="L191" s="156"/>
      <c r="N191" s="9"/>
      <c r="O191" s="29"/>
    </row>
    <row r="192" spans="2:15" ht="30" x14ac:dyDescent="0.2">
      <c r="B192" s="35" t="s">
        <v>654</v>
      </c>
      <c r="E192" s="9"/>
      <c r="F192" s="153" t="s">
        <v>497</v>
      </c>
      <c r="G192" s="154" t="s">
        <v>502</v>
      </c>
      <c r="H192" s="160">
        <v>94.934399999999982</v>
      </c>
      <c r="I192" s="160">
        <v>97.117891199999974</v>
      </c>
      <c r="J192" s="160"/>
      <c r="K192" s="216" t="s">
        <v>736</v>
      </c>
      <c r="L192" s="156"/>
      <c r="N192" s="9"/>
      <c r="O192" s="29"/>
    </row>
    <row r="193" spans="1:12" ht="30" x14ac:dyDescent="0.2">
      <c r="B193" s="35" t="s">
        <v>656</v>
      </c>
      <c r="E193" s="9"/>
      <c r="F193" s="153" t="s">
        <v>497</v>
      </c>
      <c r="G193" s="154" t="s">
        <v>502</v>
      </c>
      <c r="H193" s="160">
        <v>71.855519999999984</v>
      </c>
      <c r="I193" s="160">
        <v>73.508196959999978</v>
      </c>
      <c r="J193" s="160"/>
      <c r="K193" s="216" t="s">
        <v>747</v>
      </c>
      <c r="L193" s="156"/>
    </row>
    <row r="194" spans="1:12" ht="30" x14ac:dyDescent="0.2">
      <c r="B194" s="35" t="s">
        <v>503</v>
      </c>
      <c r="E194" s="9"/>
      <c r="F194" s="153" t="s">
        <v>497</v>
      </c>
      <c r="G194" s="154" t="s">
        <v>502</v>
      </c>
      <c r="H194" s="160">
        <v>63.289599999999993</v>
      </c>
      <c r="I194" s="160">
        <v>64.745260799999983</v>
      </c>
      <c r="J194" s="160"/>
      <c r="K194" s="216" t="s">
        <v>736</v>
      </c>
      <c r="L194" s="156"/>
    </row>
    <row r="195" spans="1:12" ht="30" x14ac:dyDescent="0.2">
      <c r="B195" s="35" t="s">
        <v>738</v>
      </c>
      <c r="E195" s="9"/>
      <c r="F195" s="153" t="s">
        <v>497</v>
      </c>
      <c r="G195" s="154" t="s">
        <v>502</v>
      </c>
      <c r="H195" s="160">
        <v>35.927759999999992</v>
      </c>
      <c r="I195" s="160">
        <v>36.754098479999989</v>
      </c>
      <c r="J195" s="160"/>
      <c r="K195" s="216" t="s">
        <v>747</v>
      </c>
      <c r="L195" s="156"/>
    </row>
    <row r="196" spans="1:12" ht="30" x14ac:dyDescent="0.2">
      <c r="B196" s="35" t="s">
        <v>739</v>
      </c>
      <c r="E196" s="9"/>
      <c r="F196" s="153" t="s">
        <v>497</v>
      </c>
      <c r="G196" s="154" t="s">
        <v>502</v>
      </c>
      <c r="H196" s="160">
        <v>31.644799999999996</v>
      </c>
      <c r="I196" s="160">
        <v>32.372630399999991</v>
      </c>
      <c r="J196" s="160"/>
      <c r="K196" s="216" t="s">
        <v>736</v>
      </c>
      <c r="L196" s="156"/>
    </row>
    <row r="197" spans="1:12" ht="30" x14ac:dyDescent="0.2">
      <c r="B197" s="35" t="s">
        <v>740</v>
      </c>
      <c r="E197" s="9"/>
      <c r="F197" s="153" t="s">
        <v>497</v>
      </c>
      <c r="G197" s="154" t="s">
        <v>502</v>
      </c>
      <c r="H197" s="160">
        <v>53.891639999999995</v>
      </c>
      <c r="I197" s="160">
        <v>55.131147719999987</v>
      </c>
      <c r="J197" s="160"/>
      <c r="K197" s="216" t="s">
        <v>747</v>
      </c>
      <c r="L197" s="156"/>
    </row>
    <row r="198" spans="1:12" ht="30" x14ac:dyDescent="0.2">
      <c r="B198" s="35" t="s">
        <v>741</v>
      </c>
      <c r="E198" s="9"/>
      <c r="F198" s="153" t="s">
        <v>497</v>
      </c>
      <c r="G198" s="154" t="s">
        <v>502</v>
      </c>
      <c r="H198" s="160">
        <v>47.487659999999998</v>
      </c>
      <c r="I198" s="160">
        <v>48.579876179999992</v>
      </c>
      <c r="J198" s="160"/>
      <c r="K198" s="216" t="s">
        <v>736</v>
      </c>
      <c r="L198" s="156"/>
    </row>
    <row r="199" spans="1:12" ht="30" x14ac:dyDescent="0.2">
      <c r="B199" s="35" t="s">
        <v>742</v>
      </c>
      <c r="E199" s="9"/>
      <c r="F199" s="153" t="s">
        <v>497</v>
      </c>
      <c r="G199" s="154" t="s">
        <v>502</v>
      </c>
      <c r="H199" s="160">
        <v>35.917529999999999</v>
      </c>
      <c r="I199" s="160">
        <v>36.743633189999997</v>
      </c>
      <c r="J199" s="160"/>
      <c r="K199" s="216" t="s">
        <v>747</v>
      </c>
      <c r="L199" s="156"/>
    </row>
    <row r="200" spans="1:12" ht="30" x14ac:dyDescent="0.2">
      <c r="B200" s="35" t="s">
        <v>743</v>
      </c>
      <c r="E200" s="9"/>
      <c r="F200" s="153" t="s">
        <v>497</v>
      </c>
      <c r="G200" s="154" t="s">
        <v>502</v>
      </c>
      <c r="H200" s="160">
        <v>31.658439999999999</v>
      </c>
      <c r="I200" s="160">
        <v>32.386584119999995</v>
      </c>
      <c r="J200" s="160"/>
      <c r="K200" s="216" t="s">
        <v>736</v>
      </c>
      <c r="L200" s="156"/>
    </row>
    <row r="201" spans="1:12" ht="30" x14ac:dyDescent="0.2">
      <c r="B201" s="35" t="s">
        <v>744</v>
      </c>
      <c r="E201" s="9"/>
      <c r="F201" s="153" t="s">
        <v>497</v>
      </c>
      <c r="G201" s="154" t="s">
        <v>502</v>
      </c>
      <c r="H201" s="160">
        <v>17.963879999999996</v>
      </c>
      <c r="I201" s="160">
        <v>18.377049239999995</v>
      </c>
      <c r="J201" s="160"/>
      <c r="K201" s="216" t="s">
        <v>747</v>
      </c>
      <c r="L201" s="156"/>
    </row>
    <row r="202" spans="1:12" ht="30" x14ac:dyDescent="0.2">
      <c r="B202" s="35" t="s">
        <v>745</v>
      </c>
      <c r="E202" s="9"/>
      <c r="F202" s="153" t="s">
        <v>497</v>
      </c>
      <c r="G202" s="154" t="s">
        <v>502</v>
      </c>
      <c r="H202" s="160">
        <v>15.829219999999999</v>
      </c>
      <c r="I202" s="160">
        <v>16.193292059999997</v>
      </c>
      <c r="J202" s="160"/>
      <c r="K202" s="216" t="s">
        <v>736</v>
      </c>
      <c r="L202" s="156"/>
    </row>
    <row r="203" spans="1:12" ht="30.75" x14ac:dyDescent="0.25">
      <c r="A203" s="5"/>
      <c r="B203" s="97" t="s">
        <v>657</v>
      </c>
      <c r="E203" s="9"/>
      <c r="F203" s="153" t="s">
        <v>497</v>
      </c>
      <c r="G203" s="154">
        <v>2</v>
      </c>
      <c r="H203" s="160">
        <v>76.135813379999988</v>
      </c>
      <c r="I203" s="160">
        <v>77.88693708773998</v>
      </c>
      <c r="J203" s="160"/>
      <c r="K203" s="216" t="s">
        <v>747</v>
      </c>
      <c r="L203" s="156"/>
    </row>
    <row r="204" spans="1:12" ht="15.75" x14ac:dyDescent="0.25">
      <c r="A204" s="5"/>
      <c r="B204" s="97" t="s">
        <v>63</v>
      </c>
      <c r="E204" s="9"/>
      <c r="F204" s="153" t="s">
        <v>497</v>
      </c>
      <c r="G204" s="154">
        <v>2</v>
      </c>
      <c r="H204" s="160">
        <v>21.338419409999997</v>
      </c>
      <c r="I204" s="160">
        <v>21.829203056429996</v>
      </c>
      <c r="J204" s="160"/>
      <c r="K204" s="216" t="s">
        <v>747</v>
      </c>
      <c r="L204" s="156"/>
    </row>
    <row r="205" spans="1:12" ht="15.75" x14ac:dyDescent="0.25">
      <c r="A205" s="5"/>
      <c r="B205" s="144" t="s">
        <v>184</v>
      </c>
      <c r="E205" s="9"/>
      <c r="F205" s="153"/>
      <c r="G205" s="154"/>
      <c r="H205" s="160"/>
      <c r="I205" s="160"/>
      <c r="J205" s="160"/>
      <c r="K205" s="216"/>
      <c r="L205" s="156"/>
    </row>
    <row r="206" spans="1:12" ht="30.75" x14ac:dyDescent="0.25">
      <c r="A206" s="5"/>
      <c r="B206" s="4" t="s">
        <v>90</v>
      </c>
      <c r="D206" s="259"/>
      <c r="E206" s="9"/>
      <c r="F206" s="153" t="s">
        <v>497</v>
      </c>
      <c r="G206" s="154">
        <v>2</v>
      </c>
      <c r="H206" s="160">
        <v>12.422268539999997</v>
      </c>
      <c r="I206" s="160">
        <v>12.707980716419996</v>
      </c>
      <c r="J206" s="160"/>
      <c r="K206" s="216" t="s">
        <v>747</v>
      </c>
      <c r="L206" s="156"/>
    </row>
    <row r="207" spans="1:12" ht="15.75" x14ac:dyDescent="0.25">
      <c r="A207" s="5"/>
      <c r="B207" s="4" t="s">
        <v>193</v>
      </c>
      <c r="E207" s="9"/>
      <c r="F207" s="153" t="s">
        <v>497</v>
      </c>
      <c r="G207" s="154">
        <v>2</v>
      </c>
      <c r="H207" s="160">
        <v>372.55361318999991</v>
      </c>
      <c r="I207" s="160">
        <v>381.12234629336984</v>
      </c>
      <c r="J207" s="160"/>
      <c r="K207" s="216" t="s">
        <v>747</v>
      </c>
      <c r="L207" s="156"/>
    </row>
    <row r="208" spans="1:12" ht="31.5" customHeight="1" x14ac:dyDescent="0.25">
      <c r="A208" s="5"/>
      <c r="B208" s="144" t="s">
        <v>185</v>
      </c>
      <c r="E208" s="9"/>
      <c r="F208" s="153" t="s">
        <v>497</v>
      </c>
      <c r="G208" s="154">
        <v>2</v>
      </c>
      <c r="H208" s="160">
        <v>223.52800634999997</v>
      </c>
      <c r="I208" s="160">
        <v>228.66915049604995</v>
      </c>
      <c r="J208" s="160"/>
      <c r="K208" s="216" t="s">
        <v>749</v>
      </c>
      <c r="L208" s="156"/>
    </row>
    <row r="209" spans="2:15" x14ac:dyDescent="0.2">
      <c r="B209" s="144" t="s">
        <v>91</v>
      </c>
      <c r="E209" s="9"/>
      <c r="F209" s="153" t="s">
        <v>497</v>
      </c>
      <c r="G209" s="154">
        <v>2</v>
      </c>
      <c r="H209" s="160">
        <v>103.37324975999998</v>
      </c>
      <c r="I209" s="160">
        <v>105.75083450447997</v>
      </c>
      <c r="J209" s="160"/>
      <c r="K209" s="216" t="s">
        <v>749</v>
      </c>
      <c r="L209" s="156"/>
    </row>
    <row r="210" spans="2:15" x14ac:dyDescent="0.2">
      <c r="B210" s="144" t="s">
        <v>689</v>
      </c>
      <c r="E210" s="9"/>
      <c r="F210" s="153" t="s">
        <v>497</v>
      </c>
      <c r="G210" s="154">
        <v>2</v>
      </c>
      <c r="H210" s="160">
        <v>103.37324975999998</v>
      </c>
      <c r="I210" s="160">
        <v>105.75083450447997</v>
      </c>
      <c r="J210" s="160"/>
      <c r="K210" s="216" t="s">
        <v>749</v>
      </c>
      <c r="L210" s="156"/>
    </row>
    <row r="211" spans="2:15" x14ac:dyDescent="0.2">
      <c r="B211" s="144"/>
      <c r="E211" s="9"/>
      <c r="F211" s="153"/>
      <c r="G211" s="154"/>
      <c r="H211" s="160"/>
      <c r="I211" s="160"/>
      <c r="J211" s="160"/>
      <c r="K211" s="216"/>
      <c r="L211" s="156"/>
    </row>
    <row r="212" spans="2:15" ht="60" x14ac:dyDescent="0.2">
      <c r="B212" s="150" t="s">
        <v>688</v>
      </c>
      <c r="C212" s="145"/>
      <c r="D212" s="182"/>
      <c r="E212" s="183"/>
      <c r="F212" s="184"/>
      <c r="G212" s="184">
        <v>7</v>
      </c>
      <c r="H212" s="193">
        <v>439.87853519999993</v>
      </c>
      <c r="I212" s="193">
        <v>467.47367660799995</v>
      </c>
      <c r="J212" s="193"/>
      <c r="K212" s="216" t="s">
        <v>807</v>
      </c>
      <c r="L212" s="203"/>
    </row>
    <row r="213" spans="2:15" x14ac:dyDescent="0.2">
      <c r="B213" s="144" t="s">
        <v>652</v>
      </c>
      <c r="E213" s="9"/>
      <c r="F213" s="153" t="s">
        <v>497</v>
      </c>
      <c r="G213" s="154">
        <v>7</v>
      </c>
      <c r="H213" s="204">
        <v>109.5744</v>
      </c>
      <c r="I213" s="200">
        <v>113.957376</v>
      </c>
      <c r="J213" s="200"/>
      <c r="K213" s="216" t="s">
        <v>747</v>
      </c>
      <c r="L213" s="203"/>
    </row>
    <row r="214" spans="2:15" ht="30" x14ac:dyDescent="0.2">
      <c r="B214" s="144" t="s">
        <v>610</v>
      </c>
      <c r="E214" s="9"/>
      <c r="F214" s="153" t="s">
        <v>497</v>
      </c>
      <c r="G214" s="154">
        <v>7</v>
      </c>
      <c r="H214" s="204">
        <v>79.528800000000004</v>
      </c>
      <c r="I214" s="200">
        <v>82.709952000000001</v>
      </c>
      <c r="J214" s="200"/>
      <c r="K214" s="216" t="s">
        <v>746</v>
      </c>
      <c r="L214" s="203"/>
    </row>
    <row r="215" spans="2:15" x14ac:dyDescent="0.2">
      <c r="B215" s="144" t="s">
        <v>653</v>
      </c>
      <c r="E215" s="9"/>
      <c r="F215" s="153" t="s">
        <v>497</v>
      </c>
      <c r="G215" s="154">
        <v>7</v>
      </c>
      <c r="H215" s="205">
        <v>250.77520000000001</v>
      </c>
      <c r="I215" s="206">
        <v>270.80620800000003</v>
      </c>
      <c r="J215" s="206"/>
      <c r="K215" s="262" t="s">
        <v>832</v>
      </c>
      <c r="L215" s="203"/>
    </row>
    <row r="216" spans="2:15" ht="30" x14ac:dyDescent="0.2">
      <c r="B216" s="38" t="s">
        <v>709</v>
      </c>
      <c r="E216" s="9"/>
      <c r="F216" s="153" t="s">
        <v>497</v>
      </c>
      <c r="G216" s="154">
        <v>2</v>
      </c>
      <c r="H216" s="160">
        <v>62.537029121511004</v>
      </c>
      <c r="I216" s="160">
        <v>63.975380791305753</v>
      </c>
      <c r="J216" s="160"/>
      <c r="K216" s="216" t="s">
        <v>749</v>
      </c>
      <c r="L216" s="156"/>
    </row>
    <row r="217" spans="2:15" s="1" customFormat="1" ht="15.75" x14ac:dyDescent="0.25">
      <c r="B217" s="150" t="s">
        <v>690</v>
      </c>
      <c r="C217" s="145"/>
      <c r="D217" s="182"/>
      <c r="E217" s="183"/>
      <c r="F217" s="184" t="s">
        <v>497</v>
      </c>
      <c r="G217" s="184" t="s">
        <v>502</v>
      </c>
      <c r="H217" s="193">
        <v>123.66</v>
      </c>
      <c r="I217" s="193">
        <f>H217*1.023</f>
        <v>126.50417999999999</v>
      </c>
      <c r="J217" s="193"/>
      <c r="K217" s="216"/>
      <c r="L217" s="156"/>
      <c r="N217" s="35"/>
      <c r="O217" s="35"/>
    </row>
    <row r="218" spans="2:15" s="1" customFormat="1" ht="15.75" x14ac:dyDescent="0.25">
      <c r="B218" s="144" t="s">
        <v>691</v>
      </c>
      <c r="C218" s="9"/>
      <c r="D218" s="46"/>
      <c r="E218" s="9"/>
      <c r="F218" s="153" t="s">
        <v>497</v>
      </c>
      <c r="G218" s="154" t="s">
        <v>502</v>
      </c>
      <c r="H218" s="160">
        <v>104.12</v>
      </c>
      <c r="I218" s="160">
        <f>H218*1.023</f>
        <v>106.51476</v>
      </c>
      <c r="J218" s="160"/>
      <c r="K218" s="216" t="s">
        <v>751</v>
      </c>
      <c r="L218" s="156"/>
      <c r="M218" s="157"/>
      <c r="N218" s="35"/>
      <c r="O218" s="35"/>
    </row>
    <row r="219" spans="2:15" s="1" customFormat="1" ht="30.75" x14ac:dyDescent="0.25">
      <c r="B219" s="144" t="s">
        <v>692</v>
      </c>
      <c r="C219" s="9"/>
      <c r="D219" s="46"/>
      <c r="E219" s="9"/>
      <c r="F219" s="153" t="s">
        <v>498</v>
      </c>
      <c r="G219" s="154" t="s">
        <v>502</v>
      </c>
      <c r="H219" s="160">
        <v>19.54</v>
      </c>
      <c r="I219" s="160">
        <f>H219*1.023</f>
        <v>19.989419999999999</v>
      </c>
      <c r="J219" s="160"/>
      <c r="K219" s="216" t="s">
        <v>750</v>
      </c>
      <c r="L219" s="156"/>
      <c r="M219" s="157"/>
      <c r="N219" s="35"/>
      <c r="O219" s="35"/>
    </row>
    <row r="220" spans="2:15" s="1" customFormat="1" ht="15.75" x14ac:dyDescent="0.25">
      <c r="B220" s="144"/>
      <c r="C220" s="9"/>
      <c r="D220" s="46"/>
      <c r="E220" s="9"/>
      <c r="F220" s="69"/>
      <c r="G220" s="92"/>
      <c r="H220" s="47"/>
      <c r="I220" s="47"/>
      <c r="J220" s="47"/>
      <c r="K220" s="216"/>
      <c r="L220" s="43"/>
      <c r="N220" s="35"/>
      <c r="O220" s="35"/>
    </row>
    <row r="221" spans="2:15" ht="15.75" x14ac:dyDescent="0.25">
      <c r="B221" s="32" t="s">
        <v>430</v>
      </c>
      <c r="D221" s="43" t="s">
        <v>290</v>
      </c>
      <c r="E221" s="9"/>
      <c r="G221" s="92"/>
      <c r="H221" s="47"/>
      <c r="I221" s="47"/>
      <c r="J221" s="47"/>
      <c r="K221" s="216" t="s">
        <v>753</v>
      </c>
      <c r="N221" s="9" t="s">
        <v>267</v>
      </c>
      <c r="O221" s="29" t="s">
        <v>268</v>
      </c>
    </row>
    <row r="222" spans="2:15" x14ac:dyDescent="0.2">
      <c r="B222" s="97" t="s">
        <v>92</v>
      </c>
      <c r="E222" s="9"/>
      <c r="F222" s="153" t="s">
        <v>497</v>
      </c>
      <c r="G222" s="154">
        <v>2</v>
      </c>
      <c r="H222" s="160">
        <v>169.51548071243025</v>
      </c>
      <c r="I222" s="160">
        <v>173.41433676881613</v>
      </c>
      <c r="J222" s="160"/>
      <c r="K222" s="216" t="s">
        <v>752</v>
      </c>
      <c r="L222" s="156"/>
    </row>
    <row r="223" spans="2:15" x14ac:dyDescent="0.2">
      <c r="B223" s="97" t="s">
        <v>93</v>
      </c>
      <c r="E223" s="9"/>
      <c r="F223" s="153" t="s">
        <v>497</v>
      </c>
      <c r="G223" s="154">
        <v>2</v>
      </c>
      <c r="H223" s="160">
        <v>9.4163143572880585</v>
      </c>
      <c r="I223" s="160">
        <v>9.4163143572880585</v>
      </c>
      <c r="J223" s="160"/>
      <c r="K223" s="216" t="s">
        <v>752</v>
      </c>
      <c r="L223" s="156"/>
    </row>
    <row r="224" spans="2:15" x14ac:dyDescent="0.2">
      <c r="B224" s="97" t="s">
        <v>94</v>
      </c>
      <c r="E224" s="9"/>
      <c r="F224" s="153" t="s">
        <v>497</v>
      </c>
      <c r="G224" s="154">
        <v>2</v>
      </c>
      <c r="H224" s="160">
        <v>255.86624759954225</v>
      </c>
      <c r="I224" s="160">
        <v>261.7511712943317</v>
      </c>
      <c r="J224" s="160"/>
      <c r="K224" s="216" t="s">
        <v>752</v>
      </c>
      <c r="L224" s="156"/>
      <c r="N224" s="31"/>
      <c r="O224" s="31"/>
    </row>
    <row r="225" spans="2:15" x14ac:dyDescent="0.2">
      <c r="B225" s="97" t="s">
        <v>95</v>
      </c>
      <c r="E225" s="9"/>
      <c r="F225" s="153" t="s">
        <v>497</v>
      </c>
      <c r="G225" s="154">
        <v>2</v>
      </c>
      <c r="H225" s="160">
        <v>180.07746483508936</v>
      </c>
      <c r="I225" s="160">
        <v>184.21924652629642</v>
      </c>
      <c r="J225" s="160"/>
      <c r="K225" s="216" t="s">
        <v>752</v>
      </c>
      <c r="L225" s="156"/>
    </row>
    <row r="226" spans="2:15" x14ac:dyDescent="0.2">
      <c r="B226" s="144" t="s">
        <v>96</v>
      </c>
      <c r="E226" s="9"/>
      <c r="F226" s="153" t="s">
        <v>497</v>
      </c>
      <c r="G226" s="154">
        <v>2</v>
      </c>
      <c r="H226" s="160">
        <v>277.62306200097021</v>
      </c>
      <c r="I226" s="160">
        <v>284.00839242699254</v>
      </c>
      <c r="J226" s="160"/>
      <c r="K226" s="216" t="s">
        <v>752</v>
      </c>
      <c r="L226" s="156"/>
    </row>
    <row r="227" spans="2:15" x14ac:dyDescent="0.2">
      <c r="B227" s="144" t="s">
        <v>97</v>
      </c>
      <c r="E227" s="9"/>
      <c r="F227" s="153" t="s">
        <v>497</v>
      </c>
      <c r="G227" s="154">
        <v>2</v>
      </c>
      <c r="H227" s="160">
        <v>11.805854153633462</v>
      </c>
      <c r="I227" s="160">
        <v>12.07738879916703</v>
      </c>
      <c r="J227" s="160"/>
      <c r="K227" s="216" t="s">
        <v>752</v>
      </c>
      <c r="L227" s="156"/>
    </row>
    <row r="228" spans="2:15" x14ac:dyDescent="0.2">
      <c r="B228" s="97" t="s">
        <v>98</v>
      </c>
      <c r="E228" s="9"/>
      <c r="F228" s="153" t="s">
        <v>497</v>
      </c>
      <c r="G228" s="154">
        <v>2</v>
      </c>
      <c r="H228" s="160">
        <v>23.622619447889509</v>
      </c>
      <c r="I228" s="160">
        <v>24.165939695190968</v>
      </c>
      <c r="J228" s="160"/>
      <c r="K228" s="216" t="s">
        <v>752</v>
      </c>
      <c r="L228" s="156"/>
    </row>
    <row r="229" spans="2:15" ht="30" x14ac:dyDescent="0.2">
      <c r="B229" s="97" t="s">
        <v>99</v>
      </c>
      <c r="E229" s="9"/>
      <c r="F229" s="153" t="s">
        <v>497</v>
      </c>
      <c r="G229" s="154">
        <v>2</v>
      </c>
      <c r="H229" s="160">
        <v>29.525546524706243</v>
      </c>
      <c r="I229" s="160">
        <f>H229*1.023</f>
        <v>30.204634094774484</v>
      </c>
      <c r="J229" s="160"/>
      <c r="K229" s="216" t="s">
        <v>752</v>
      </c>
      <c r="L229" s="156"/>
    </row>
    <row r="230" spans="2:15" ht="30" x14ac:dyDescent="0.2">
      <c r="B230" s="97" t="s">
        <v>100</v>
      </c>
      <c r="E230" s="9"/>
      <c r="F230" s="153" t="s">
        <v>497</v>
      </c>
      <c r="G230" s="154">
        <v>2</v>
      </c>
      <c r="H230" s="160">
        <v>24.157265338396012</v>
      </c>
      <c r="I230" s="160">
        <f>H230*1.023</f>
        <v>24.712882441179119</v>
      </c>
      <c r="J230" s="160"/>
      <c r="K230" s="216" t="s">
        <v>752</v>
      </c>
      <c r="L230" s="156"/>
    </row>
    <row r="231" spans="2:15" x14ac:dyDescent="0.2">
      <c r="B231" s="97"/>
      <c r="E231" s="9"/>
      <c r="G231" s="92"/>
      <c r="H231" s="47"/>
      <c r="I231" s="47"/>
      <c r="J231" s="47"/>
      <c r="K231" s="216"/>
    </row>
    <row r="232" spans="2:15" x14ac:dyDescent="0.2">
      <c r="E232" s="9"/>
      <c r="G232" s="92"/>
      <c r="H232" s="47"/>
      <c r="I232" s="47"/>
      <c r="J232" s="47"/>
      <c r="K232" s="216"/>
    </row>
    <row r="233" spans="2:15" ht="45.75" x14ac:dyDescent="0.25">
      <c r="B233" s="32" t="s">
        <v>454</v>
      </c>
      <c r="E233" s="9"/>
      <c r="G233" s="92"/>
      <c r="H233" s="47"/>
      <c r="I233" s="47"/>
      <c r="J233" s="47"/>
      <c r="K233" s="216" t="s">
        <v>718</v>
      </c>
      <c r="N233" s="9"/>
      <c r="O233" s="9"/>
    </row>
    <row r="234" spans="2:15" ht="30" x14ac:dyDescent="0.2">
      <c r="D234" s="46" t="s">
        <v>35</v>
      </c>
      <c r="E234" s="9"/>
      <c r="G234" s="92"/>
      <c r="H234" s="47"/>
      <c r="I234" s="47"/>
      <c r="J234" s="47"/>
      <c r="K234" s="216"/>
      <c r="N234" s="9"/>
      <c r="O234" s="9"/>
    </row>
    <row r="235" spans="2:15" ht="30" x14ac:dyDescent="0.2">
      <c r="B235" s="144" t="s">
        <v>432</v>
      </c>
      <c r="E235" s="9"/>
      <c r="F235" s="153" t="s">
        <v>497</v>
      </c>
      <c r="G235" s="154">
        <v>3</v>
      </c>
      <c r="H235" s="160">
        <v>150</v>
      </c>
      <c r="I235" s="160">
        <v>150</v>
      </c>
      <c r="J235" s="160"/>
      <c r="K235" s="216"/>
      <c r="L235" s="156"/>
      <c r="N235" s="9"/>
      <c r="O235" s="9"/>
    </row>
    <row r="236" spans="2:15" ht="30" x14ac:dyDescent="0.2">
      <c r="B236" s="139" t="s">
        <v>349</v>
      </c>
      <c r="C236" s="116"/>
      <c r="D236" s="121"/>
      <c r="E236" s="116"/>
      <c r="F236" s="170" t="s">
        <v>497</v>
      </c>
      <c r="G236" s="171">
        <v>3</v>
      </c>
      <c r="H236" s="172">
        <v>650</v>
      </c>
      <c r="I236" s="172">
        <v>650</v>
      </c>
      <c r="J236" s="167"/>
      <c r="K236" s="216"/>
      <c r="L236" s="173"/>
      <c r="N236" s="37" t="s">
        <v>269</v>
      </c>
      <c r="O236" s="29" t="s">
        <v>270</v>
      </c>
    </row>
    <row r="237" spans="2:15" x14ac:dyDescent="0.2">
      <c r="B237" s="97"/>
      <c r="D237" s="43" t="s">
        <v>290</v>
      </c>
      <c r="E237" s="9"/>
      <c r="G237" s="128"/>
      <c r="H237" s="129"/>
      <c r="I237" s="129"/>
      <c r="J237" s="129"/>
      <c r="K237" s="216"/>
      <c r="N237" s="37"/>
      <c r="O237" s="29"/>
    </row>
    <row r="238" spans="2:15" x14ac:dyDescent="0.2">
      <c r="B238" s="144" t="s">
        <v>476</v>
      </c>
      <c r="E238" s="9"/>
      <c r="F238" s="69" t="s">
        <v>497</v>
      </c>
      <c r="G238" s="128">
        <v>8</v>
      </c>
      <c r="H238" s="129">
        <v>150</v>
      </c>
      <c r="I238" s="129">
        <v>150</v>
      </c>
      <c r="J238" s="129"/>
      <c r="K238" s="216"/>
      <c r="N238" s="37"/>
      <c r="O238" s="29"/>
    </row>
    <row r="239" spans="2:15" ht="30" x14ac:dyDescent="0.2">
      <c r="B239" s="139" t="s">
        <v>477</v>
      </c>
      <c r="C239" s="116"/>
      <c r="D239" s="117"/>
      <c r="E239" s="116"/>
      <c r="F239" s="170" t="s">
        <v>497</v>
      </c>
      <c r="G239" s="171">
        <v>1</v>
      </c>
      <c r="H239" s="172">
        <v>866.67</v>
      </c>
      <c r="I239" s="172">
        <v>866.67</v>
      </c>
      <c r="J239" s="167"/>
      <c r="K239" s="216"/>
      <c r="L239" s="173"/>
    </row>
    <row r="240" spans="2:15" ht="30" x14ac:dyDescent="0.2">
      <c r="B240" s="97"/>
      <c r="D240" s="46" t="s">
        <v>36</v>
      </c>
      <c r="E240" s="9"/>
      <c r="G240" s="92"/>
      <c r="H240" s="47"/>
      <c r="I240" s="47"/>
      <c r="J240" s="47"/>
      <c r="K240" s="216"/>
      <c r="N240" s="9"/>
      <c r="O240" s="9"/>
    </row>
    <row r="241" spans="1:15" x14ac:dyDescent="0.2">
      <c r="B241" s="60" t="s">
        <v>335</v>
      </c>
      <c r="D241" s="43"/>
      <c r="E241" s="9"/>
      <c r="G241" s="92"/>
      <c r="H241" s="47"/>
      <c r="I241" s="47"/>
      <c r="J241" s="47"/>
      <c r="K241" s="216"/>
      <c r="N241" s="9"/>
      <c r="O241" s="9"/>
    </row>
    <row r="242" spans="1:15" ht="30" x14ac:dyDescent="0.2">
      <c r="B242" s="97" t="s">
        <v>350</v>
      </c>
      <c r="E242" s="9"/>
      <c r="F242" s="153" t="s">
        <v>497</v>
      </c>
      <c r="G242" s="154">
        <v>1</v>
      </c>
      <c r="H242" s="160">
        <v>100</v>
      </c>
      <c r="I242" s="160">
        <v>100</v>
      </c>
      <c r="J242" s="160"/>
      <c r="K242" s="216"/>
      <c r="L242" s="156"/>
      <c r="N242" s="9" t="s">
        <v>259</v>
      </c>
      <c r="O242" s="36" t="s">
        <v>260</v>
      </c>
    </row>
    <row r="243" spans="1:15" x14ac:dyDescent="0.2">
      <c r="B243" s="97" t="s">
        <v>694</v>
      </c>
      <c r="E243" s="9"/>
      <c r="F243" s="153" t="s">
        <v>497</v>
      </c>
      <c r="G243" s="154">
        <v>1</v>
      </c>
      <c r="H243" s="160">
        <v>300</v>
      </c>
      <c r="I243" s="160">
        <v>300</v>
      </c>
      <c r="J243" s="160"/>
      <c r="K243" s="216"/>
      <c r="L243" s="156"/>
      <c r="N243" s="9"/>
      <c r="O243" s="36"/>
    </row>
    <row r="244" spans="1:15" ht="66.75" customHeight="1" x14ac:dyDescent="0.25">
      <c r="B244" s="97" t="s">
        <v>695</v>
      </c>
      <c r="C244" s="1"/>
      <c r="D244" s="48"/>
      <c r="E244" s="1"/>
      <c r="F244" s="153" t="s">
        <v>497</v>
      </c>
      <c r="G244" s="154">
        <v>1</v>
      </c>
      <c r="H244" s="160">
        <v>125</v>
      </c>
      <c r="I244" s="160">
        <v>125</v>
      </c>
      <c r="J244" s="160"/>
      <c r="K244" s="216"/>
      <c r="L244" s="156"/>
      <c r="N244" s="9"/>
      <c r="O244" s="36"/>
    </row>
    <row r="245" spans="1:15" x14ac:dyDescent="0.2">
      <c r="B245" s="144" t="s">
        <v>453</v>
      </c>
      <c r="E245" s="9"/>
      <c r="F245" s="153" t="s">
        <v>497</v>
      </c>
      <c r="G245" s="154">
        <v>1</v>
      </c>
      <c r="H245" s="160">
        <v>600</v>
      </c>
      <c r="I245" s="160">
        <v>600</v>
      </c>
      <c r="J245" s="160"/>
      <c r="K245" s="216"/>
      <c r="L245" s="156"/>
      <c r="N245" s="9" t="s">
        <v>259</v>
      </c>
      <c r="O245" s="36" t="s">
        <v>260</v>
      </c>
    </row>
    <row r="246" spans="1:15" x14ac:dyDescent="0.2">
      <c r="B246" s="144"/>
      <c r="E246" s="9"/>
      <c r="F246" s="153"/>
      <c r="G246" s="154"/>
      <c r="H246" s="160"/>
      <c r="I246" s="160"/>
      <c r="J246" s="160"/>
      <c r="K246" s="216"/>
      <c r="L246" s="156"/>
      <c r="N246" s="9"/>
      <c r="O246" s="36"/>
    </row>
    <row r="247" spans="1:15" x14ac:dyDescent="0.2">
      <c r="B247" s="31" t="s">
        <v>336</v>
      </c>
      <c r="E247" s="9"/>
      <c r="F247" s="153"/>
      <c r="G247" s="154"/>
      <c r="H247" s="160"/>
      <c r="I247" s="160"/>
      <c r="J247" s="160"/>
      <c r="K247" s="216"/>
      <c r="L247" s="156"/>
      <c r="N247" s="9"/>
      <c r="O247" s="36"/>
    </row>
    <row r="248" spans="1:15" ht="60.75" x14ac:dyDescent="0.25">
      <c r="B248" s="253" t="s">
        <v>829</v>
      </c>
      <c r="C248" s="254"/>
      <c r="D248" s="255"/>
      <c r="E248" s="254"/>
      <c r="F248" s="256" t="s">
        <v>499</v>
      </c>
      <c r="G248" s="257">
        <v>1</v>
      </c>
      <c r="H248" s="258">
        <v>1200</v>
      </c>
      <c r="I248" s="258">
        <v>1200</v>
      </c>
      <c r="J248" s="258"/>
      <c r="K248" s="216"/>
      <c r="L248" s="156"/>
      <c r="N248" s="9"/>
      <c r="O248" s="36"/>
    </row>
    <row r="249" spans="1:15" ht="30" x14ac:dyDescent="0.2">
      <c r="B249" s="144" t="s">
        <v>472</v>
      </c>
      <c r="E249" s="9"/>
      <c r="F249" s="153" t="s">
        <v>497</v>
      </c>
      <c r="G249" s="166">
        <v>1</v>
      </c>
      <c r="H249" s="167">
        <v>1200</v>
      </c>
      <c r="I249" s="167">
        <v>1200</v>
      </c>
      <c r="J249" s="167"/>
      <c r="K249" s="216"/>
      <c r="L249" s="173"/>
      <c r="N249" s="9"/>
      <c r="O249" s="36"/>
    </row>
    <row r="250" spans="1:15" x14ac:dyDescent="0.2">
      <c r="B250" s="144"/>
      <c r="E250" s="9"/>
      <c r="F250" s="153"/>
      <c r="G250" s="166"/>
      <c r="H250" s="167"/>
      <c r="I250" s="167"/>
      <c r="J250" s="167"/>
      <c r="K250" s="216"/>
      <c r="L250" s="156"/>
      <c r="N250" s="9"/>
      <c r="O250" s="9"/>
    </row>
    <row r="251" spans="1:15" ht="30" x14ac:dyDescent="0.2">
      <c r="B251" s="139" t="s">
        <v>223</v>
      </c>
      <c r="C251" s="116"/>
      <c r="D251" s="46" t="s">
        <v>37</v>
      </c>
      <c r="E251" s="116"/>
      <c r="F251" s="170" t="s">
        <v>497</v>
      </c>
      <c r="G251" s="171">
        <v>1</v>
      </c>
      <c r="H251" s="172">
        <v>1750</v>
      </c>
      <c r="I251" s="172">
        <v>1750</v>
      </c>
      <c r="J251" s="167"/>
      <c r="K251" s="216"/>
      <c r="L251" s="173"/>
      <c r="N251" s="37" t="s">
        <v>271</v>
      </c>
      <c r="O251" s="29" t="s">
        <v>272</v>
      </c>
    </row>
    <row r="252" spans="1:15" x14ac:dyDescent="0.2">
      <c r="B252" s="97"/>
      <c r="E252" s="9"/>
      <c r="F252" s="153"/>
      <c r="G252" s="166"/>
      <c r="H252" s="167"/>
      <c r="I252" s="167"/>
      <c r="J252" s="167"/>
      <c r="K252" s="216"/>
      <c r="L252" s="156"/>
      <c r="N252" s="37"/>
      <c r="O252" s="29"/>
    </row>
    <row r="253" spans="1:15" ht="150" x14ac:dyDescent="0.2">
      <c r="B253" s="139" t="s">
        <v>451</v>
      </c>
      <c r="C253" s="116"/>
      <c r="D253" s="46" t="s">
        <v>452</v>
      </c>
      <c r="E253" s="116"/>
      <c r="F253" s="170" t="s">
        <v>497</v>
      </c>
      <c r="G253" s="171">
        <v>3</v>
      </c>
      <c r="H253" s="172">
        <v>2336</v>
      </c>
      <c r="I253" s="251">
        <v>2102.4</v>
      </c>
      <c r="J253" s="261"/>
      <c r="K253" s="252" t="s">
        <v>828</v>
      </c>
      <c r="L253" s="173"/>
      <c r="N253" s="37"/>
      <c r="O253" s="29"/>
    </row>
    <row r="254" spans="1:15" x14ac:dyDescent="0.2">
      <c r="E254" s="9"/>
      <c r="G254" s="92"/>
      <c r="H254" s="47"/>
      <c r="I254" s="47"/>
      <c r="J254" s="47"/>
      <c r="K254" s="216"/>
    </row>
    <row r="255" spans="1:15" ht="31.5" x14ac:dyDescent="0.25">
      <c r="A255" s="5">
        <v>2</v>
      </c>
      <c r="B255" s="8" t="s">
        <v>163</v>
      </c>
      <c r="E255" s="9"/>
      <c r="G255" s="92"/>
      <c r="H255" s="47"/>
      <c r="I255" s="47"/>
      <c r="J255" s="47"/>
      <c r="K255" s="216"/>
    </row>
    <row r="256" spans="1:15" ht="15.75" x14ac:dyDescent="0.25">
      <c r="B256" s="32"/>
      <c r="E256" s="9"/>
      <c r="G256" s="92"/>
      <c r="H256" s="47"/>
      <c r="I256" s="47"/>
      <c r="J256" s="47"/>
      <c r="K256" s="216"/>
    </row>
    <row r="257" spans="2:15" ht="15.75" x14ac:dyDescent="0.25">
      <c r="B257" s="32"/>
      <c r="E257" s="9"/>
      <c r="G257" s="92"/>
      <c r="H257" s="47"/>
      <c r="I257" s="47"/>
      <c r="J257" s="47"/>
      <c r="K257" s="216"/>
    </row>
    <row r="258" spans="2:15" ht="15.75" x14ac:dyDescent="0.25">
      <c r="B258" s="32" t="s">
        <v>16</v>
      </c>
      <c r="D258" s="43" t="s">
        <v>38</v>
      </c>
      <c r="E258" s="9"/>
      <c r="G258" s="92"/>
      <c r="H258" s="47"/>
      <c r="I258" s="47"/>
      <c r="J258" s="47"/>
      <c r="K258" s="210"/>
      <c r="N258" s="9"/>
      <c r="O258" s="9"/>
    </row>
    <row r="259" spans="2:15" ht="30" x14ac:dyDescent="0.2">
      <c r="B259" s="39" t="s">
        <v>101</v>
      </c>
      <c r="E259" s="9"/>
      <c r="G259" s="92"/>
      <c r="H259" s="47"/>
      <c r="I259" s="47"/>
      <c r="J259" s="47"/>
      <c r="K259" s="210"/>
      <c r="N259" s="37" t="s">
        <v>273</v>
      </c>
      <c r="O259" s="29" t="s">
        <v>274</v>
      </c>
    </row>
    <row r="260" spans="2:15" x14ac:dyDescent="0.2">
      <c r="B260" s="7" t="s">
        <v>102</v>
      </c>
      <c r="E260" s="9"/>
      <c r="F260" s="153" t="s">
        <v>499</v>
      </c>
      <c r="G260" s="154">
        <v>1</v>
      </c>
      <c r="H260" s="160">
        <v>75</v>
      </c>
      <c r="I260" s="160">
        <v>75</v>
      </c>
      <c r="J260" s="160"/>
      <c r="K260" s="211"/>
      <c r="L260" s="156"/>
    </row>
    <row r="261" spans="2:15" x14ac:dyDescent="0.2">
      <c r="B261" s="7" t="s">
        <v>103</v>
      </c>
      <c r="E261" s="9"/>
      <c r="F261" s="153" t="s">
        <v>499</v>
      </c>
      <c r="G261" s="154">
        <v>1</v>
      </c>
      <c r="H261" s="160">
        <v>75</v>
      </c>
      <c r="I261" s="160">
        <v>75</v>
      </c>
      <c r="J261" s="160"/>
      <c r="K261" s="211"/>
      <c r="L261" s="156"/>
    </row>
    <row r="262" spans="2:15" ht="30" x14ac:dyDescent="0.2">
      <c r="B262" s="7" t="s">
        <v>104</v>
      </c>
      <c r="E262" s="9"/>
      <c r="F262" s="153" t="s">
        <v>499</v>
      </c>
      <c r="G262" s="154">
        <v>1</v>
      </c>
      <c r="H262" s="160">
        <v>50</v>
      </c>
      <c r="I262" s="160">
        <v>50</v>
      </c>
      <c r="J262" s="160"/>
      <c r="K262" s="211"/>
      <c r="L262" s="156"/>
      <c r="N262" s="35" t="s">
        <v>287</v>
      </c>
    </row>
    <row r="263" spans="2:15" x14ac:dyDescent="0.2">
      <c r="B263" s="7" t="s">
        <v>105</v>
      </c>
      <c r="E263" s="9"/>
      <c r="F263" s="153" t="s">
        <v>499</v>
      </c>
      <c r="G263" s="154">
        <v>1</v>
      </c>
      <c r="H263" s="160">
        <v>100</v>
      </c>
      <c r="I263" s="160">
        <v>100</v>
      </c>
      <c r="J263" s="160"/>
      <c r="K263" s="211"/>
      <c r="L263" s="156"/>
    </row>
    <row r="264" spans="2:15" x14ac:dyDescent="0.2">
      <c r="B264" s="7" t="s">
        <v>106</v>
      </c>
      <c r="E264" s="9"/>
      <c r="F264" s="153" t="s">
        <v>499</v>
      </c>
      <c r="G264" s="154">
        <v>1</v>
      </c>
      <c r="H264" s="160">
        <v>50</v>
      </c>
      <c r="I264" s="160">
        <v>50</v>
      </c>
      <c r="J264" s="160"/>
      <c r="K264" s="211"/>
      <c r="L264" s="156"/>
    </row>
    <row r="265" spans="2:15" x14ac:dyDescent="0.2">
      <c r="B265" s="97" t="s">
        <v>107</v>
      </c>
      <c r="E265" s="9"/>
      <c r="F265" s="153" t="s">
        <v>499</v>
      </c>
      <c r="G265" s="154">
        <v>1</v>
      </c>
      <c r="H265" s="160">
        <v>30</v>
      </c>
      <c r="I265" s="160">
        <v>30</v>
      </c>
      <c r="J265" s="160"/>
      <c r="K265" s="211"/>
      <c r="L265" s="156"/>
    </row>
    <row r="266" spans="2:15" x14ac:dyDescent="0.2">
      <c r="B266" s="144" t="s">
        <v>161</v>
      </c>
      <c r="E266" s="9"/>
      <c r="F266" s="153" t="s">
        <v>499</v>
      </c>
      <c r="G266" s="154">
        <v>1</v>
      </c>
      <c r="H266" s="160">
        <v>30</v>
      </c>
      <c r="I266" s="160">
        <v>30</v>
      </c>
      <c r="J266" s="160"/>
      <c r="K266" s="211"/>
      <c r="L266" s="156"/>
    </row>
    <row r="267" spans="2:15" x14ac:dyDescent="0.2">
      <c r="B267" s="39" t="s">
        <v>108</v>
      </c>
      <c r="E267" s="9"/>
      <c r="F267" s="153" t="s">
        <v>499</v>
      </c>
      <c r="G267" s="154">
        <v>1</v>
      </c>
      <c r="H267" s="160">
        <v>110</v>
      </c>
      <c r="I267" s="160">
        <v>110</v>
      </c>
      <c r="J267" s="160"/>
      <c r="K267" s="211"/>
      <c r="L267" s="156"/>
    </row>
    <row r="268" spans="2:15" ht="75" x14ac:dyDescent="0.2">
      <c r="B268" s="144" t="s">
        <v>113</v>
      </c>
      <c r="E268" s="9"/>
      <c r="F268" s="153" t="s">
        <v>499</v>
      </c>
      <c r="G268" s="154">
        <v>1</v>
      </c>
      <c r="H268" s="160">
        <v>15</v>
      </c>
      <c r="I268" s="160">
        <v>15</v>
      </c>
      <c r="J268" s="160"/>
      <c r="K268" s="211"/>
      <c r="L268" s="156"/>
    </row>
    <row r="269" spans="2:15" ht="30" x14ac:dyDescent="0.2">
      <c r="B269" s="39" t="s">
        <v>109</v>
      </c>
      <c r="E269" s="9"/>
      <c r="F269" s="153" t="s">
        <v>499</v>
      </c>
      <c r="G269" s="154">
        <v>1</v>
      </c>
      <c r="H269" s="160">
        <v>90</v>
      </c>
      <c r="I269" s="160">
        <v>90</v>
      </c>
      <c r="J269" s="160"/>
      <c r="K269" s="211"/>
      <c r="L269" s="156"/>
    </row>
    <row r="270" spans="2:15" ht="30" x14ac:dyDescent="0.2">
      <c r="B270" s="97" t="s">
        <v>110</v>
      </c>
      <c r="E270" s="9"/>
      <c r="F270" s="153" t="s">
        <v>499</v>
      </c>
      <c r="G270" s="154">
        <v>1</v>
      </c>
      <c r="H270" s="160">
        <v>15</v>
      </c>
      <c r="I270" s="160">
        <v>15</v>
      </c>
      <c r="J270" s="160"/>
      <c r="K270" s="211"/>
      <c r="L270" s="156"/>
    </row>
    <row r="271" spans="2:15" ht="45" x14ac:dyDescent="0.2">
      <c r="B271" s="97" t="s">
        <v>300</v>
      </c>
      <c r="E271" s="9"/>
      <c r="F271" s="153" t="s">
        <v>499</v>
      </c>
      <c r="G271" s="154">
        <v>1</v>
      </c>
      <c r="H271" s="160">
        <v>20</v>
      </c>
      <c r="I271" s="160">
        <v>20</v>
      </c>
      <c r="J271" s="160"/>
      <c r="K271" s="211"/>
      <c r="L271" s="156"/>
    </row>
    <row r="272" spans="2:15" ht="20.25" customHeight="1" x14ac:dyDescent="0.2">
      <c r="B272" s="39" t="s">
        <v>111</v>
      </c>
      <c r="E272" s="9"/>
      <c r="F272" s="153" t="s">
        <v>499</v>
      </c>
      <c r="G272" s="154">
        <v>1</v>
      </c>
      <c r="H272" s="160">
        <v>45</v>
      </c>
      <c r="I272" s="160">
        <v>45</v>
      </c>
      <c r="J272" s="160"/>
      <c r="K272" s="211"/>
      <c r="L272" s="156"/>
    </row>
    <row r="273" spans="2:15" ht="30" x14ac:dyDescent="0.2">
      <c r="B273" s="39" t="s">
        <v>112</v>
      </c>
      <c r="E273" s="9"/>
      <c r="F273" s="153" t="s">
        <v>499</v>
      </c>
      <c r="G273" s="154">
        <v>1</v>
      </c>
      <c r="H273" s="160">
        <v>25</v>
      </c>
      <c r="I273" s="160">
        <v>25</v>
      </c>
      <c r="J273" s="160"/>
      <c r="K273" s="211"/>
      <c r="L273" s="156"/>
    </row>
    <row r="274" spans="2:15" x14ac:dyDescent="0.2">
      <c r="E274" s="9"/>
      <c r="G274" s="92"/>
      <c r="H274" s="47"/>
      <c r="I274" s="47"/>
      <c r="J274" s="47"/>
      <c r="K274" s="210"/>
    </row>
    <row r="275" spans="2:15" ht="31.5" x14ac:dyDescent="0.25">
      <c r="B275" s="32" t="s">
        <v>24</v>
      </c>
      <c r="D275" s="46" t="s">
        <v>37</v>
      </c>
      <c r="E275" s="9"/>
      <c r="G275" s="92"/>
      <c r="H275" s="47"/>
      <c r="I275" s="47"/>
      <c r="J275" s="47"/>
      <c r="K275" s="210"/>
      <c r="N275" s="37" t="s">
        <v>271</v>
      </c>
      <c r="O275" s="29" t="s">
        <v>272</v>
      </c>
    </row>
    <row r="276" spans="2:15" x14ac:dyDescent="0.2">
      <c r="B276" s="7" t="s">
        <v>827</v>
      </c>
      <c r="E276" s="9"/>
      <c r="F276" s="153" t="s">
        <v>499</v>
      </c>
      <c r="G276" s="154">
        <v>1</v>
      </c>
      <c r="H276" s="160">
        <v>150</v>
      </c>
      <c r="I276" s="160">
        <v>150</v>
      </c>
      <c r="J276" s="160"/>
      <c r="K276" s="211"/>
      <c r="L276" s="156"/>
    </row>
    <row r="277" spans="2:15" ht="31.5" customHeight="1" x14ac:dyDescent="0.25">
      <c r="B277" s="39" t="s">
        <v>114</v>
      </c>
      <c r="C277" s="1"/>
      <c r="D277" s="48"/>
      <c r="E277" s="1"/>
      <c r="F277" s="153" t="s">
        <v>499</v>
      </c>
      <c r="G277" s="154">
        <v>1</v>
      </c>
      <c r="H277" s="160">
        <v>500</v>
      </c>
      <c r="I277" s="160">
        <v>500</v>
      </c>
      <c r="J277" s="160"/>
      <c r="K277" s="211"/>
      <c r="L277" s="194"/>
      <c r="N277" s="32"/>
      <c r="O277" s="32"/>
    </row>
    <row r="278" spans="2:15" ht="30.75" x14ac:dyDescent="0.25">
      <c r="B278" s="39" t="s">
        <v>115</v>
      </c>
      <c r="C278" s="1"/>
      <c r="D278" s="48"/>
      <c r="E278" s="1"/>
      <c r="F278" s="153" t="s">
        <v>499</v>
      </c>
      <c r="G278" s="154">
        <v>1</v>
      </c>
      <c r="H278" s="160">
        <v>1000</v>
      </c>
      <c r="I278" s="160">
        <v>1000</v>
      </c>
      <c r="J278" s="160"/>
      <c r="K278" s="211"/>
      <c r="L278" s="194"/>
      <c r="N278" s="32"/>
      <c r="O278" s="32"/>
    </row>
    <row r="279" spans="2:15" ht="30" x14ac:dyDescent="0.2">
      <c r="B279" s="7" t="s">
        <v>116</v>
      </c>
      <c r="E279" s="9"/>
      <c r="F279" s="153" t="s">
        <v>499</v>
      </c>
      <c r="G279" s="154">
        <v>1</v>
      </c>
      <c r="H279" s="160">
        <v>1000</v>
      </c>
      <c r="I279" s="160">
        <v>1000</v>
      </c>
      <c r="J279" s="160"/>
      <c r="K279" s="211"/>
      <c r="L279" s="156"/>
    </row>
    <row r="280" spans="2:15" ht="30" x14ac:dyDescent="0.2">
      <c r="B280" s="7" t="s">
        <v>468</v>
      </c>
      <c r="E280" s="9"/>
      <c r="F280" s="153" t="s">
        <v>499</v>
      </c>
      <c r="G280" s="154">
        <v>9</v>
      </c>
      <c r="H280" s="160">
        <v>5000</v>
      </c>
      <c r="I280" s="160">
        <v>5000</v>
      </c>
      <c r="J280" s="160"/>
      <c r="K280" s="211"/>
      <c r="L280" s="156"/>
    </row>
    <row r="281" spans="2:15" ht="30.75" customHeight="1" x14ac:dyDescent="0.2">
      <c r="B281" s="7" t="s">
        <v>469</v>
      </c>
      <c r="E281" s="9"/>
      <c r="F281" s="153" t="s">
        <v>499</v>
      </c>
      <c r="G281" s="154">
        <v>1</v>
      </c>
      <c r="H281" s="160">
        <v>2000</v>
      </c>
      <c r="I281" s="160">
        <v>2000</v>
      </c>
      <c r="J281" s="160"/>
      <c r="K281" s="211"/>
      <c r="L281" s="156"/>
    </row>
    <row r="282" spans="2:15" ht="30" x14ac:dyDescent="0.2">
      <c r="B282" s="144" t="s">
        <v>117</v>
      </c>
      <c r="E282" s="9"/>
      <c r="F282" s="153" t="s">
        <v>499</v>
      </c>
      <c r="G282" s="154">
        <v>1</v>
      </c>
      <c r="H282" s="160">
        <v>750</v>
      </c>
      <c r="I282" s="160">
        <v>750</v>
      </c>
      <c r="J282" s="160"/>
      <c r="K282" s="211"/>
      <c r="L282" s="156"/>
    </row>
    <row r="283" spans="2:15" x14ac:dyDescent="0.2">
      <c r="B283" s="97" t="s">
        <v>118</v>
      </c>
      <c r="E283" s="9"/>
      <c r="F283" s="153" t="s">
        <v>499</v>
      </c>
      <c r="G283" s="154">
        <v>1</v>
      </c>
      <c r="H283" s="160">
        <v>900</v>
      </c>
      <c r="I283" s="160">
        <v>900</v>
      </c>
      <c r="J283" s="160"/>
      <c r="K283" s="211"/>
      <c r="L283" s="156"/>
    </row>
    <row r="284" spans="2:15" ht="30" x14ac:dyDescent="0.2">
      <c r="B284" s="97" t="s">
        <v>431</v>
      </c>
      <c r="E284" s="9"/>
      <c r="F284" s="153" t="s">
        <v>499</v>
      </c>
      <c r="G284" s="154">
        <v>1</v>
      </c>
      <c r="H284" s="160">
        <v>175</v>
      </c>
      <c r="I284" s="160">
        <v>175</v>
      </c>
      <c r="J284" s="160"/>
      <c r="K284" s="211"/>
      <c r="L284" s="156"/>
    </row>
    <row r="285" spans="2:15" x14ac:dyDescent="0.2">
      <c r="B285" s="71"/>
      <c r="E285" s="9"/>
      <c r="G285" s="92"/>
      <c r="H285" s="47"/>
      <c r="I285" s="47"/>
      <c r="J285" s="47"/>
      <c r="K285" s="210"/>
    </row>
    <row r="286" spans="2:15" ht="31.5" x14ac:dyDescent="0.25">
      <c r="B286" s="32" t="s">
        <v>17</v>
      </c>
      <c r="D286" s="46" t="s">
        <v>39</v>
      </c>
      <c r="E286" s="9"/>
      <c r="G286" s="92"/>
      <c r="H286" s="47"/>
      <c r="I286" s="47"/>
      <c r="J286" s="47"/>
      <c r="K286" s="210"/>
      <c r="N286" s="37" t="s">
        <v>275</v>
      </c>
      <c r="O286" s="29" t="s">
        <v>276</v>
      </c>
    </row>
    <row r="287" spans="2:15" x14ac:dyDescent="0.2">
      <c r="B287" s="7" t="s">
        <v>119</v>
      </c>
      <c r="E287" s="9"/>
      <c r="F287" s="153" t="s">
        <v>499</v>
      </c>
      <c r="G287" s="154">
        <v>1</v>
      </c>
      <c r="H287" s="160">
        <v>20</v>
      </c>
      <c r="I287" s="160">
        <v>20</v>
      </c>
      <c r="J287" s="160"/>
      <c r="K287" s="211"/>
      <c r="L287" s="156"/>
    </row>
    <row r="288" spans="2:15" ht="30" x14ac:dyDescent="0.2">
      <c r="B288" s="7" t="s">
        <v>120</v>
      </c>
      <c r="E288" s="9"/>
      <c r="F288" s="153" t="s">
        <v>499</v>
      </c>
      <c r="G288" s="154">
        <v>1</v>
      </c>
      <c r="H288" s="160">
        <v>110</v>
      </c>
      <c r="I288" s="160">
        <v>110</v>
      </c>
      <c r="J288" s="160"/>
      <c r="K288" s="211"/>
      <c r="L288" s="156"/>
    </row>
    <row r="289" spans="2:15" x14ac:dyDescent="0.2">
      <c r="B289" s="7" t="s">
        <v>121</v>
      </c>
      <c r="E289" s="9"/>
      <c r="F289" s="153" t="s">
        <v>499</v>
      </c>
      <c r="G289" s="154">
        <v>1</v>
      </c>
      <c r="H289" s="160">
        <v>110</v>
      </c>
      <c r="I289" s="160">
        <v>110</v>
      </c>
      <c r="J289" s="160"/>
      <c r="K289" s="211"/>
      <c r="L289" s="156"/>
    </row>
    <row r="290" spans="2:15" x14ac:dyDescent="0.2">
      <c r="B290" s="7" t="s">
        <v>122</v>
      </c>
      <c r="E290" s="9"/>
      <c r="F290" s="153" t="s">
        <v>499</v>
      </c>
      <c r="G290" s="154">
        <v>1</v>
      </c>
      <c r="H290" s="160">
        <v>110</v>
      </c>
      <c r="I290" s="160">
        <v>110</v>
      </c>
      <c r="J290" s="160"/>
      <c r="K290" s="211"/>
      <c r="L290" s="156"/>
    </row>
    <row r="291" spans="2:15" x14ac:dyDescent="0.2">
      <c r="B291" s="7" t="s">
        <v>123</v>
      </c>
      <c r="E291" s="9"/>
      <c r="F291" s="153" t="s">
        <v>499</v>
      </c>
      <c r="G291" s="154">
        <v>1</v>
      </c>
      <c r="H291" s="160">
        <v>110</v>
      </c>
      <c r="I291" s="160">
        <v>110</v>
      </c>
      <c r="J291" s="160"/>
      <c r="K291" s="211"/>
      <c r="L291" s="156"/>
    </row>
    <row r="292" spans="2:15" x14ac:dyDescent="0.2">
      <c r="B292" s="97" t="s">
        <v>124</v>
      </c>
      <c r="E292" s="9"/>
      <c r="F292" s="153" t="s">
        <v>499</v>
      </c>
      <c r="G292" s="154">
        <v>1</v>
      </c>
      <c r="H292" s="160">
        <v>50</v>
      </c>
      <c r="I292" s="160">
        <v>50</v>
      </c>
      <c r="J292" s="160"/>
      <c r="K292" s="211"/>
      <c r="L292" s="156"/>
    </row>
    <row r="293" spans="2:15" ht="17.25" customHeight="1" x14ac:dyDescent="0.2">
      <c r="B293" s="202" t="s">
        <v>687</v>
      </c>
      <c r="C293" s="79"/>
      <c r="D293" s="152"/>
      <c r="E293" s="79"/>
      <c r="F293" s="153" t="s">
        <v>499</v>
      </c>
      <c r="G293" s="154">
        <v>1</v>
      </c>
      <c r="H293" s="160">
        <v>15</v>
      </c>
      <c r="I293" s="160">
        <v>15</v>
      </c>
      <c r="J293" s="160"/>
      <c r="K293" s="211"/>
      <c r="L293" s="156"/>
    </row>
    <row r="294" spans="2:15" ht="31.5" x14ac:dyDescent="0.25">
      <c r="B294" s="32" t="s">
        <v>5</v>
      </c>
      <c r="D294" s="46" t="s">
        <v>44</v>
      </c>
      <c r="E294" s="9"/>
      <c r="G294" s="92"/>
      <c r="H294" s="47"/>
      <c r="I294" s="47"/>
      <c r="J294" s="47"/>
      <c r="K294" s="210"/>
      <c r="M294" s="9" t="s">
        <v>6</v>
      </c>
      <c r="N294" s="9" t="s">
        <v>277</v>
      </c>
      <c r="O294" s="29" t="s">
        <v>278</v>
      </c>
    </row>
    <row r="295" spans="2:15" x14ac:dyDescent="0.2">
      <c r="B295" s="97" t="s">
        <v>125</v>
      </c>
      <c r="E295" s="9"/>
      <c r="F295" s="69" t="s">
        <v>499</v>
      </c>
      <c r="G295" s="92">
        <v>3</v>
      </c>
      <c r="H295" s="47">
        <v>75</v>
      </c>
      <c r="I295" s="47">
        <v>75</v>
      </c>
      <c r="J295" s="47"/>
      <c r="K295" s="210"/>
    </row>
    <row r="296" spans="2:15" ht="30" x14ac:dyDescent="0.2">
      <c r="B296" s="39" t="s">
        <v>30</v>
      </c>
      <c r="E296" s="9"/>
      <c r="F296" s="153" t="s">
        <v>499</v>
      </c>
      <c r="G296" s="195">
        <v>2</v>
      </c>
      <c r="H296" s="196">
        <v>1.9E-2</v>
      </c>
      <c r="I296" s="196">
        <v>1.9E-2</v>
      </c>
      <c r="J296" s="196"/>
      <c r="K296" s="212"/>
      <c r="L296" s="156"/>
      <c r="M296" s="9" t="s">
        <v>6</v>
      </c>
    </row>
    <row r="297" spans="2:15" s="1" customFormat="1" ht="15.75" x14ac:dyDescent="0.25">
      <c r="B297" s="97" t="s">
        <v>126</v>
      </c>
      <c r="C297" s="9"/>
      <c r="D297" s="46"/>
      <c r="E297" s="9"/>
      <c r="F297" s="153" t="s">
        <v>499</v>
      </c>
      <c r="G297" s="154"/>
      <c r="H297" s="160"/>
      <c r="I297" s="160"/>
      <c r="J297" s="160"/>
      <c r="K297" s="211"/>
      <c r="L297" s="156"/>
      <c r="M297" s="9" t="s">
        <v>6</v>
      </c>
      <c r="N297" s="35"/>
      <c r="O297" s="35"/>
    </row>
    <row r="298" spans="2:15" s="1" customFormat="1" ht="15.75" x14ac:dyDescent="0.25">
      <c r="B298" s="4" t="s">
        <v>127</v>
      </c>
      <c r="C298" s="9"/>
      <c r="D298" s="46"/>
      <c r="E298" s="9"/>
      <c r="F298" s="153" t="s">
        <v>499</v>
      </c>
      <c r="G298" s="154">
        <v>3</v>
      </c>
      <c r="H298" s="160">
        <v>55</v>
      </c>
      <c r="I298" s="160">
        <v>55</v>
      </c>
      <c r="J298" s="160"/>
      <c r="K298" s="211"/>
      <c r="L298" s="156"/>
      <c r="M298" s="9" t="s">
        <v>6</v>
      </c>
      <c r="N298" s="35"/>
      <c r="O298" s="35"/>
    </row>
    <row r="299" spans="2:15" ht="30" x14ac:dyDescent="0.2">
      <c r="B299" s="4" t="s">
        <v>128</v>
      </c>
      <c r="E299" s="9"/>
      <c r="F299" s="153" t="s">
        <v>499</v>
      </c>
      <c r="G299" s="154">
        <v>3</v>
      </c>
      <c r="H299" s="160">
        <v>15</v>
      </c>
      <c r="I299" s="160">
        <v>15</v>
      </c>
      <c r="J299" s="160"/>
      <c r="K299" s="211"/>
      <c r="L299" s="156"/>
      <c r="M299" s="9" t="s">
        <v>6</v>
      </c>
    </row>
    <row r="300" spans="2:15" ht="30" x14ac:dyDescent="0.2">
      <c r="B300" s="97" t="s">
        <v>129</v>
      </c>
      <c r="E300" s="9" t="s">
        <v>6</v>
      </c>
      <c r="F300" s="153" t="s">
        <v>499</v>
      </c>
      <c r="G300" s="195">
        <v>3</v>
      </c>
      <c r="H300" s="196">
        <v>1.2E-2</v>
      </c>
      <c r="I300" s="196">
        <v>1.2E-2</v>
      </c>
      <c r="J300" s="196"/>
      <c r="K300" s="212"/>
      <c r="L300" s="156"/>
    </row>
    <row r="301" spans="2:15" x14ac:dyDescent="0.2">
      <c r="B301" s="97" t="s">
        <v>348</v>
      </c>
      <c r="E301" s="9"/>
      <c r="F301" s="153" t="s">
        <v>499</v>
      </c>
      <c r="G301" s="195">
        <v>3</v>
      </c>
      <c r="H301" s="160">
        <v>15</v>
      </c>
      <c r="I301" s="160">
        <v>15</v>
      </c>
      <c r="J301" s="160"/>
      <c r="K301" s="211"/>
      <c r="L301" s="156"/>
    </row>
    <row r="302" spans="2:15" x14ac:dyDescent="0.2">
      <c r="E302" s="9"/>
      <c r="F302" s="153"/>
      <c r="G302" s="154"/>
      <c r="H302" s="160"/>
      <c r="I302" s="160"/>
      <c r="J302" s="160"/>
      <c r="K302" s="211"/>
      <c r="L302" s="156"/>
    </row>
    <row r="303" spans="2:15" ht="31.5" x14ac:dyDescent="0.25">
      <c r="B303" s="32" t="s">
        <v>18</v>
      </c>
      <c r="D303" s="43" t="s">
        <v>40</v>
      </c>
      <c r="E303" s="9"/>
      <c r="F303" s="153"/>
      <c r="G303" s="154"/>
      <c r="H303" s="160"/>
      <c r="I303" s="160"/>
      <c r="J303" s="160"/>
      <c r="K303" s="211"/>
      <c r="L303" s="156"/>
      <c r="N303" s="9" t="s">
        <v>279</v>
      </c>
      <c r="O303" s="29" t="s">
        <v>280</v>
      </c>
    </row>
    <row r="304" spans="2:15" x14ac:dyDescent="0.2">
      <c r="B304" s="97" t="s">
        <v>130</v>
      </c>
      <c r="E304" s="9"/>
      <c r="F304" s="153" t="s">
        <v>499</v>
      </c>
      <c r="G304" s="154">
        <v>1</v>
      </c>
      <c r="H304" s="160">
        <v>25</v>
      </c>
      <c r="I304" s="160">
        <v>25</v>
      </c>
      <c r="J304" s="160"/>
      <c r="K304" s="211"/>
      <c r="L304" s="156"/>
    </row>
    <row r="305" spans="1:16" x14ac:dyDescent="0.2">
      <c r="B305" s="97" t="s">
        <v>131</v>
      </c>
      <c r="E305" s="9"/>
      <c r="F305" s="153" t="s">
        <v>499</v>
      </c>
      <c r="G305" s="154">
        <v>1</v>
      </c>
      <c r="H305" s="160">
        <v>50</v>
      </c>
      <c r="I305" s="160">
        <v>50</v>
      </c>
      <c r="J305" s="160"/>
      <c r="K305" s="211"/>
      <c r="L305" s="156"/>
    </row>
    <row r="306" spans="1:16" x14ac:dyDescent="0.2">
      <c r="E306" s="9"/>
      <c r="G306" s="92"/>
      <c r="H306" s="47"/>
      <c r="I306" s="47"/>
      <c r="J306" s="47"/>
      <c r="K306" s="210"/>
    </row>
    <row r="307" spans="1:16" ht="15.75" x14ac:dyDescent="0.25">
      <c r="B307" s="32" t="s">
        <v>19</v>
      </c>
      <c r="D307" s="43" t="s">
        <v>41</v>
      </c>
      <c r="E307" s="9"/>
      <c r="G307" s="92"/>
      <c r="H307" s="47"/>
      <c r="I307" s="47"/>
      <c r="J307" s="47"/>
      <c r="K307" s="210"/>
      <c r="N307" s="37" t="s">
        <v>281</v>
      </c>
      <c r="O307" s="29" t="s">
        <v>282</v>
      </c>
    </row>
    <row r="308" spans="1:16" x14ac:dyDescent="0.2">
      <c r="B308" s="97" t="s">
        <v>132</v>
      </c>
      <c r="E308" s="9"/>
      <c r="F308" s="153" t="s">
        <v>499</v>
      </c>
      <c r="G308" s="154">
        <v>1</v>
      </c>
      <c r="H308" s="160">
        <v>5</v>
      </c>
      <c r="I308" s="160">
        <v>5</v>
      </c>
      <c r="J308" s="160"/>
      <c r="K308" s="211"/>
      <c r="L308" s="156"/>
    </row>
    <row r="309" spans="1:16" s="72" customFormat="1" x14ac:dyDescent="0.2">
      <c r="B309" s="97" t="s">
        <v>133</v>
      </c>
      <c r="C309" s="9"/>
      <c r="D309" s="46"/>
      <c r="E309" s="9"/>
      <c r="F309" s="153" t="s">
        <v>499</v>
      </c>
      <c r="G309" s="154">
        <v>1</v>
      </c>
      <c r="H309" s="160">
        <v>5</v>
      </c>
      <c r="I309" s="160">
        <v>5</v>
      </c>
      <c r="J309" s="160"/>
      <c r="K309" s="211"/>
      <c r="L309" s="156"/>
      <c r="M309" s="9"/>
      <c r="N309" s="35"/>
      <c r="O309" s="35"/>
      <c r="P309" s="9"/>
    </row>
    <row r="310" spans="1:16" s="72" customFormat="1" ht="45" x14ac:dyDescent="0.2">
      <c r="B310" s="144" t="s">
        <v>337</v>
      </c>
      <c r="C310" s="9"/>
      <c r="D310" s="46"/>
      <c r="E310" s="9"/>
      <c r="F310" s="153" t="s">
        <v>499</v>
      </c>
      <c r="G310" s="154">
        <v>1</v>
      </c>
      <c r="H310" s="160">
        <v>20</v>
      </c>
      <c r="I310" s="160">
        <v>20</v>
      </c>
      <c r="J310" s="160"/>
      <c r="K310" s="211"/>
      <c r="L310" s="156"/>
      <c r="M310" s="9"/>
      <c r="N310" s="35"/>
      <c r="O310" s="35"/>
      <c r="P310" s="9"/>
    </row>
    <row r="311" spans="1:16" s="72" customFormat="1" ht="60" x14ac:dyDescent="0.2">
      <c r="B311" s="144" t="s">
        <v>481</v>
      </c>
      <c r="C311" s="9"/>
      <c r="D311" s="46"/>
      <c r="E311" s="9"/>
      <c r="F311" s="153" t="s">
        <v>499</v>
      </c>
      <c r="G311" s="154">
        <v>1</v>
      </c>
      <c r="H311" s="160">
        <v>25</v>
      </c>
      <c r="I311" s="160">
        <v>25</v>
      </c>
      <c r="J311" s="160"/>
      <c r="K311" s="211"/>
      <c r="L311" s="156"/>
      <c r="M311" s="9"/>
      <c r="N311" s="35"/>
      <c r="O311" s="35"/>
      <c r="P311" s="9"/>
    </row>
    <row r="312" spans="1:16" s="1" customFormat="1" ht="30.75" x14ac:dyDescent="0.25">
      <c r="B312" s="144" t="s">
        <v>134</v>
      </c>
      <c r="C312" s="9"/>
      <c r="D312" s="46"/>
      <c r="E312" s="9"/>
      <c r="F312" s="153" t="s">
        <v>499</v>
      </c>
      <c r="G312" s="154">
        <v>1</v>
      </c>
      <c r="H312" s="160">
        <v>25</v>
      </c>
      <c r="I312" s="160">
        <v>25</v>
      </c>
      <c r="J312" s="160"/>
      <c r="K312" s="211"/>
      <c r="L312" s="156"/>
      <c r="N312" s="35"/>
      <c r="O312" s="35"/>
    </row>
    <row r="313" spans="1:16" s="1" customFormat="1" ht="30.75" x14ac:dyDescent="0.25">
      <c r="B313" s="97" t="s">
        <v>135</v>
      </c>
      <c r="C313" s="9"/>
      <c r="D313" s="46"/>
      <c r="E313" s="9"/>
      <c r="F313" s="153" t="s">
        <v>499</v>
      </c>
      <c r="G313" s="154">
        <v>1</v>
      </c>
      <c r="H313" s="160">
        <v>2500</v>
      </c>
      <c r="I313" s="160">
        <v>2500</v>
      </c>
      <c r="J313" s="160"/>
      <c r="K313" s="211"/>
      <c r="L313" s="156"/>
      <c r="N313" s="35"/>
      <c r="O313" s="35"/>
    </row>
    <row r="314" spans="1:16" s="1" customFormat="1" ht="15.75" x14ac:dyDescent="0.25">
      <c r="A314" s="73"/>
      <c r="B314" s="74"/>
      <c r="D314" s="48"/>
      <c r="F314" s="5"/>
      <c r="G314" s="92"/>
      <c r="H314" s="47"/>
      <c r="I314" s="47"/>
      <c r="J314" s="47"/>
      <c r="K314" s="210"/>
      <c r="L314" s="42"/>
      <c r="N314" s="32"/>
      <c r="O314" s="32"/>
    </row>
    <row r="315" spans="1:16" s="1" customFormat="1" ht="31.5" x14ac:dyDescent="0.25">
      <c r="A315" s="73"/>
      <c r="B315" s="32" t="s">
        <v>26</v>
      </c>
      <c r="C315" s="9"/>
      <c r="D315" s="46" t="s">
        <v>42</v>
      </c>
      <c r="E315" s="9"/>
      <c r="F315" s="69"/>
      <c r="G315" s="92"/>
      <c r="H315" s="47"/>
      <c r="I315" s="47"/>
      <c r="J315" s="47"/>
      <c r="K315" s="210"/>
      <c r="L315" s="43"/>
      <c r="N315" s="9" t="s">
        <v>283</v>
      </c>
      <c r="O315" s="29" t="s">
        <v>284</v>
      </c>
    </row>
    <row r="316" spans="1:16" s="1" customFormat="1" ht="30.75" x14ac:dyDescent="0.25">
      <c r="A316" s="73"/>
      <c r="B316" s="144" t="s">
        <v>136</v>
      </c>
      <c r="C316" s="9"/>
      <c r="D316" s="46"/>
      <c r="E316" s="9"/>
      <c r="F316" s="153" t="s">
        <v>499</v>
      </c>
      <c r="G316" s="154">
        <v>1</v>
      </c>
      <c r="H316" s="197">
        <v>25</v>
      </c>
      <c r="I316" s="197">
        <v>25</v>
      </c>
      <c r="J316" s="197"/>
      <c r="K316" s="213"/>
      <c r="L316" s="194"/>
      <c r="N316" s="35"/>
      <c r="O316" s="35"/>
    </row>
    <row r="317" spans="1:16" ht="30" x14ac:dyDescent="0.2">
      <c r="B317" s="97" t="s">
        <v>135</v>
      </c>
      <c r="E317" s="9"/>
      <c r="F317" s="153" t="s">
        <v>499</v>
      </c>
      <c r="G317" s="154">
        <v>1</v>
      </c>
      <c r="H317" s="160">
        <v>4000</v>
      </c>
      <c r="I317" s="160">
        <v>4000</v>
      </c>
      <c r="J317" s="160"/>
      <c r="K317" s="211"/>
      <c r="L317" s="194"/>
    </row>
    <row r="318" spans="1:16" ht="15.75" x14ac:dyDescent="0.2">
      <c r="B318" s="7" t="s">
        <v>219</v>
      </c>
      <c r="E318" s="9"/>
      <c r="F318" s="153" t="s">
        <v>499</v>
      </c>
      <c r="G318" s="154">
        <v>1</v>
      </c>
      <c r="H318" s="160">
        <v>100</v>
      </c>
      <c r="I318" s="160">
        <v>100</v>
      </c>
      <c r="J318" s="160"/>
      <c r="K318" s="211"/>
      <c r="L318" s="194"/>
    </row>
    <row r="319" spans="1:16" ht="15.75" x14ac:dyDescent="0.25">
      <c r="B319" s="97"/>
      <c r="E319" s="9"/>
      <c r="G319" s="92"/>
      <c r="H319" s="47"/>
      <c r="I319" s="47"/>
      <c r="J319" s="47"/>
      <c r="K319" s="210"/>
      <c r="L319" s="42"/>
    </row>
    <row r="320" spans="1:16" ht="31.5" x14ac:dyDescent="0.25">
      <c r="B320" s="32" t="s">
        <v>20</v>
      </c>
      <c r="D320" s="46" t="s">
        <v>36</v>
      </c>
      <c r="E320" s="9"/>
      <c r="G320" s="92"/>
      <c r="H320" s="47"/>
      <c r="I320" s="47"/>
      <c r="J320" s="47"/>
      <c r="K320" s="210"/>
      <c r="N320" s="9" t="s">
        <v>259</v>
      </c>
      <c r="O320" s="36" t="s">
        <v>260</v>
      </c>
    </row>
    <row r="321" spans="2:15" ht="27" customHeight="1" x14ac:dyDescent="0.2">
      <c r="B321" s="39" t="s">
        <v>295</v>
      </c>
      <c r="E321" s="9"/>
      <c r="F321" s="153" t="s">
        <v>499</v>
      </c>
      <c r="G321" s="154">
        <v>1</v>
      </c>
      <c r="H321" s="160">
        <v>40</v>
      </c>
      <c r="I321" s="160">
        <v>40</v>
      </c>
      <c r="J321" s="160"/>
      <c r="K321" s="211"/>
      <c r="L321" s="156"/>
    </row>
    <row r="322" spans="2:15" ht="30" x14ac:dyDescent="0.2">
      <c r="B322" s="39" t="s">
        <v>456</v>
      </c>
      <c r="E322" s="9"/>
      <c r="F322" s="153" t="s">
        <v>499</v>
      </c>
      <c r="G322" s="154">
        <v>10</v>
      </c>
      <c r="H322" s="160">
        <v>60</v>
      </c>
      <c r="I322" s="160">
        <v>60</v>
      </c>
      <c r="J322" s="160"/>
      <c r="K322" s="211"/>
      <c r="L322" s="156"/>
    </row>
    <row r="323" spans="2:15" ht="45" x14ac:dyDescent="0.2">
      <c r="B323" s="39" t="s">
        <v>470</v>
      </c>
      <c r="E323" s="9"/>
      <c r="F323" s="153" t="s">
        <v>499</v>
      </c>
      <c r="G323" s="154">
        <v>1</v>
      </c>
      <c r="H323" s="160">
        <v>100</v>
      </c>
      <c r="I323" s="160">
        <v>100</v>
      </c>
      <c r="J323" s="160"/>
      <c r="K323" s="211"/>
      <c r="L323" s="156"/>
    </row>
    <row r="324" spans="2:15" ht="45.75" customHeight="1" x14ac:dyDescent="0.2">
      <c r="B324" s="39" t="s">
        <v>457</v>
      </c>
      <c r="E324" s="9"/>
      <c r="F324" s="153" t="s">
        <v>499</v>
      </c>
      <c r="G324" s="154">
        <v>1</v>
      </c>
      <c r="H324" s="160">
        <v>500</v>
      </c>
      <c r="I324" s="160">
        <v>500</v>
      </c>
      <c r="J324" s="160"/>
      <c r="K324" s="211"/>
      <c r="L324" s="156"/>
    </row>
    <row r="325" spans="2:15" x14ac:dyDescent="0.2">
      <c r="B325" s="6"/>
      <c r="E325" s="9"/>
      <c r="G325" s="92"/>
      <c r="H325" s="47"/>
      <c r="I325" s="47"/>
      <c r="J325" s="47"/>
      <c r="K325" s="210"/>
    </row>
    <row r="326" spans="2:15" s="75" customFormat="1" ht="31.5" x14ac:dyDescent="0.25">
      <c r="B326" s="32" t="s">
        <v>21</v>
      </c>
      <c r="C326" s="9"/>
      <c r="D326" s="46" t="s">
        <v>290</v>
      </c>
      <c r="E326" s="9"/>
      <c r="F326" s="69"/>
      <c r="G326" s="92"/>
      <c r="H326" s="47"/>
      <c r="I326" s="47"/>
      <c r="J326" s="47"/>
      <c r="K326" s="210"/>
      <c r="L326" s="43"/>
      <c r="N326" s="9" t="s">
        <v>267</v>
      </c>
      <c r="O326" s="29" t="s">
        <v>268</v>
      </c>
    </row>
    <row r="327" spans="2:15" ht="30" x14ac:dyDescent="0.2">
      <c r="B327" s="39" t="s">
        <v>137</v>
      </c>
      <c r="C327" s="75"/>
      <c r="D327" s="76"/>
      <c r="E327" s="75"/>
      <c r="F327" s="153" t="s">
        <v>499</v>
      </c>
      <c r="G327" s="154">
        <v>11</v>
      </c>
      <c r="H327" s="160">
        <v>770</v>
      </c>
      <c r="I327" s="160">
        <v>805</v>
      </c>
      <c r="J327" s="160"/>
      <c r="K327" s="211"/>
      <c r="L327" s="198"/>
      <c r="N327" s="77"/>
      <c r="O327" s="77"/>
    </row>
    <row r="328" spans="2:15" x14ac:dyDescent="0.2">
      <c r="B328" s="7" t="s">
        <v>138</v>
      </c>
      <c r="E328" s="9"/>
      <c r="F328" s="153" t="s">
        <v>499</v>
      </c>
      <c r="G328" s="154">
        <v>1</v>
      </c>
      <c r="H328" s="160">
        <v>125</v>
      </c>
      <c r="I328" s="160">
        <v>125</v>
      </c>
      <c r="J328" s="160"/>
      <c r="K328" s="211"/>
      <c r="L328" s="156"/>
      <c r="M328" s="9" t="s">
        <v>6</v>
      </c>
    </row>
    <row r="329" spans="2:15" ht="13.5" customHeight="1" x14ac:dyDescent="0.2">
      <c r="B329" s="39" t="s">
        <v>139</v>
      </c>
      <c r="E329" s="9"/>
      <c r="F329" s="153" t="s">
        <v>499</v>
      </c>
      <c r="G329" s="154">
        <v>1</v>
      </c>
      <c r="H329" s="160">
        <v>1000</v>
      </c>
      <c r="I329" s="160">
        <v>1000</v>
      </c>
      <c r="J329" s="160"/>
      <c r="K329" s="211"/>
      <c r="L329" s="156"/>
    </row>
    <row r="330" spans="2:15" ht="33.75" customHeight="1" x14ac:dyDescent="0.25">
      <c r="B330" s="7" t="s">
        <v>140</v>
      </c>
      <c r="C330" s="1"/>
      <c r="D330" s="48"/>
      <c r="E330" s="1"/>
      <c r="F330" s="153" t="s">
        <v>499</v>
      </c>
      <c r="G330" s="154">
        <v>1</v>
      </c>
      <c r="H330" s="160">
        <v>500</v>
      </c>
      <c r="I330" s="160">
        <v>500</v>
      </c>
      <c r="J330" s="160"/>
      <c r="K330" s="211"/>
      <c r="L330" s="194"/>
      <c r="N330" s="32"/>
      <c r="O330" s="32"/>
    </row>
    <row r="331" spans="2:15" ht="30.75" x14ac:dyDescent="0.25">
      <c r="B331" s="7" t="s">
        <v>141</v>
      </c>
      <c r="C331" s="1"/>
      <c r="D331" s="48"/>
      <c r="E331" s="1"/>
      <c r="F331" s="153" t="s">
        <v>499</v>
      </c>
      <c r="G331" s="154">
        <v>1</v>
      </c>
      <c r="H331" s="160">
        <v>500</v>
      </c>
      <c r="I331" s="160">
        <v>500</v>
      </c>
      <c r="J331" s="160"/>
      <c r="K331" s="211"/>
      <c r="L331" s="194"/>
      <c r="M331" s="9" t="s">
        <v>6</v>
      </c>
      <c r="N331" s="32"/>
      <c r="O331" s="32"/>
    </row>
    <row r="332" spans="2:15" ht="30" x14ac:dyDescent="0.2">
      <c r="B332" s="7" t="s">
        <v>142</v>
      </c>
      <c r="E332" s="9"/>
      <c r="F332" s="153" t="s">
        <v>499</v>
      </c>
      <c r="G332" s="154">
        <v>1</v>
      </c>
      <c r="H332" s="160">
        <v>100</v>
      </c>
      <c r="I332" s="160">
        <v>100</v>
      </c>
      <c r="J332" s="160"/>
      <c r="K332" s="211"/>
      <c r="L332" s="156"/>
    </row>
    <row r="333" spans="2:15" ht="30" x14ac:dyDescent="0.2">
      <c r="B333" s="7" t="s">
        <v>291</v>
      </c>
      <c r="E333" s="9"/>
      <c r="F333" s="153" t="s">
        <v>499</v>
      </c>
      <c r="G333" s="154">
        <v>1</v>
      </c>
      <c r="H333" s="160">
        <v>250</v>
      </c>
      <c r="I333" s="160">
        <v>250</v>
      </c>
      <c r="J333" s="160"/>
      <c r="K333" s="211"/>
      <c r="L333" s="156"/>
    </row>
    <row r="334" spans="2:15" ht="30" x14ac:dyDescent="0.2">
      <c r="B334" s="7" t="s">
        <v>440</v>
      </c>
      <c r="E334" s="9"/>
      <c r="F334" s="153" t="s">
        <v>499</v>
      </c>
      <c r="G334" s="154">
        <v>1</v>
      </c>
      <c r="H334" s="160">
        <v>325</v>
      </c>
      <c r="I334" s="160">
        <v>325</v>
      </c>
      <c r="J334" s="160"/>
      <c r="K334" s="211"/>
      <c r="L334" s="156"/>
    </row>
    <row r="335" spans="2:15" ht="45" x14ac:dyDescent="0.2">
      <c r="B335" s="7" t="s">
        <v>297</v>
      </c>
      <c r="E335" s="9"/>
      <c r="F335" s="153" t="s">
        <v>499</v>
      </c>
      <c r="G335" s="154">
        <v>1</v>
      </c>
      <c r="H335" s="160">
        <v>40</v>
      </c>
      <c r="I335" s="160">
        <v>40</v>
      </c>
      <c r="J335" s="160"/>
      <c r="K335" s="211"/>
      <c r="L335" s="156"/>
    </row>
    <row r="336" spans="2:15" ht="37.5" customHeight="1" x14ac:dyDescent="0.2">
      <c r="B336" s="144" t="s">
        <v>143</v>
      </c>
      <c r="D336" s="43"/>
      <c r="E336" s="9"/>
      <c r="F336" s="153" t="s">
        <v>499</v>
      </c>
      <c r="G336" s="154">
        <v>1</v>
      </c>
      <c r="H336" s="160">
        <v>500</v>
      </c>
      <c r="I336" s="160">
        <v>500</v>
      </c>
      <c r="J336" s="160"/>
      <c r="K336" s="211"/>
      <c r="L336" s="156"/>
      <c r="N336" s="9" t="s">
        <v>267</v>
      </c>
      <c r="O336" s="29" t="s">
        <v>268</v>
      </c>
    </row>
    <row r="337" spans="1:15" ht="30.75" x14ac:dyDescent="0.25">
      <c r="A337" s="5"/>
      <c r="B337" s="39" t="s">
        <v>144</v>
      </c>
      <c r="E337" s="9"/>
      <c r="F337" s="153" t="s">
        <v>499</v>
      </c>
      <c r="G337" s="154">
        <v>12</v>
      </c>
      <c r="H337" s="160">
        <v>125</v>
      </c>
      <c r="I337" s="160">
        <v>125</v>
      </c>
      <c r="J337" s="160"/>
      <c r="K337" s="211"/>
      <c r="L337" s="156"/>
    </row>
    <row r="338" spans="1:15" ht="15.75" x14ac:dyDescent="0.25">
      <c r="B338" s="8"/>
      <c r="E338" s="9"/>
      <c r="G338" s="92"/>
      <c r="H338" s="47"/>
      <c r="I338" s="47"/>
      <c r="J338" s="47"/>
      <c r="K338" s="210"/>
    </row>
    <row r="339" spans="1:15" ht="30.75" x14ac:dyDescent="0.25">
      <c r="B339" s="32" t="s">
        <v>22</v>
      </c>
      <c r="D339" s="46" t="s">
        <v>34</v>
      </c>
      <c r="E339" s="9"/>
      <c r="G339" s="92"/>
      <c r="H339" s="47"/>
      <c r="I339" s="47"/>
      <c r="J339" s="47"/>
      <c r="K339" s="210"/>
      <c r="N339" s="9" t="s">
        <v>265</v>
      </c>
      <c r="O339" s="29" t="s">
        <v>266</v>
      </c>
    </row>
    <row r="340" spans="1:15" x14ac:dyDescent="0.2">
      <c r="B340" s="97" t="s">
        <v>145</v>
      </c>
      <c r="E340" s="9"/>
      <c r="G340" s="92"/>
      <c r="H340" s="47"/>
      <c r="I340" s="47"/>
      <c r="J340" s="47"/>
      <c r="K340" s="210"/>
    </row>
    <row r="341" spans="1:15" x14ac:dyDescent="0.2">
      <c r="B341" s="87" t="s">
        <v>146</v>
      </c>
      <c r="E341" s="9"/>
      <c r="F341" s="153" t="s">
        <v>499</v>
      </c>
      <c r="G341" s="154">
        <v>1</v>
      </c>
      <c r="H341" s="160">
        <v>500</v>
      </c>
      <c r="I341" s="160">
        <v>500</v>
      </c>
      <c r="J341" s="160"/>
      <c r="K341" s="211"/>
      <c r="L341" s="156"/>
    </row>
    <row r="342" spans="1:15" s="40" customFormat="1" ht="30.75" x14ac:dyDescent="0.25">
      <c r="B342" s="144" t="s">
        <v>172</v>
      </c>
      <c r="C342" s="1"/>
      <c r="D342" s="48"/>
      <c r="E342" s="1"/>
      <c r="F342" s="153" t="s">
        <v>499</v>
      </c>
      <c r="G342" s="154">
        <v>1</v>
      </c>
      <c r="H342" s="160">
        <v>30</v>
      </c>
      <c r="I342" s="160">
        <v>30</v>
      </c>
      <c r="J342" s="160"/>
      <c r="K342" s="211"/>
      <c r="L342" s="156"/>
      <c r="N342" s="32"/>
      <c r="O342" s="32"/>
    </row>
    <row r="343" spans="1:15" s="1" customFormat="1" ht="30.75" x14ac:dyDescent="0.25">
      <c r="A343" s="9"/>
      <c r="B343" s="144" t="s">
        <v>173</v>
      </c>
      <c r="D343" s="48"/>
      <c r="F343" s="153" t="s">
        <v>499</v>
      </c>
      <c r="G343" s="154">
        <v>1</v>
      </c>
      <c r="H343" s="160">
        <v>50</v>
      </c>
      <c r="I343" s="160">
        <v>50</v>
      </c>
      <c r="J343" s="160"/>
      <c r="K343" s="211"/>
      <c r="L343" s="156"/>
      <c r="N343" s="32"/>
      <c r="O343" s="32"/>
    </row>
    <row r="344" spans="1:15" s="1" customFormat="1" ht="15.75" x14ac:dyDescent="0.25">
      <c r="A344" s="9"/>
      <c r="B344" s="144"/>
      <c r="D344" s="48"/>
      <c r="F344" s="153"/>
      <c r="G344" s="154"/>
      <c r="H344" s="160"/>
      <c r="I344" s="160"/>
      <c r="J344" s="160"/>
      <c r="K344" s="211"/>
      <c r="L344" s="156"/>
      <c r="N344" s="32"/>
      <c r="O344" s="32"/>
    </row>
    <row r="345" spans="1:15" ht="31.5" x14ac:dyDescent="0.25">
      <c r="B345" s="32" t="s">
        <v>705</v>
      </c>
      <c r="C345" s="1"/>
      <c r="D345" s="46" t="s">
        <v>698</v>
      </c>
      <c r="E345" s="1"/>
      <c r="F345" s="5"/>
      <c r="G345" s="92"/>
      <c r="H345" s="47"/>
      <c r="I345" s="47"/>
      <c r="J345" s="47"/>
      <c r="K345" s="210"/>
      <c r="L345" s="42"/>
      <c r="N345" s="32"/>
      <c r="O345" s="32"/>
    </row>
    <row r="346" spans="1:15" ht="15.75" x14ac:dyDescent="0.25">
      <c r="B346" s="41" t="s">
        <v>699</v>
      </c>
      <c r="C346" s="1"/>
      <c r="E346" s="1"/>
      <c r="F346" s="69" t="s">
        <v>499</v>
      </c>
      <c r="G346" s="92">
        <v>1</v>
      </c>
      <c r="H346" s="47">
        <v>39</v>
      </c>
      <c r="I346" s="47">
        <v>39</v>
      </c>
      <c r="J346" s="47"/>
      <c r="K346" s="210"/>
      <c r="L346" s="42"/>
      <c r="N346" s="32"/>
      <c r="O346" s="32"/>
    </row>
    <row r="347" spans="1:15" ht="15.75" x14ac:dyDescent="0.25">
      <c r="B347" s="41" t="s">
        <v>700</v>
      </c>
      <c r="C347" s="1"/>
      <c r="E347" s="1"/>
      <c r="F347" s="69" t="s">
        <v>499</v>
      </c>
      <c r="G347" s="92">
        <v>1</v>
      </c>
      <c r="H347" s="47">
        <v>59</v>
      </c>
      <c r="I347" s="47">
        <v>59</v>
      </c>
      <c r="J347" s="47"/>
      <c r="K347" s="210"/>
      <c r="L347" s="42"/>
      <c r="N347" s="32"/>
      <c r="O347" s="32"/>
    </row>
    <row r="348" spans="1:15" ht="30.75" x14ac:dyDescent="0.25">
      <c r="B348" s="41" t="s">
        <v>701</v>
      </c>
      <c r="C348" s="1"/>
      <c r="E348" s="1"/>
      <c r="F348" s="69" t="s">
        <v>499</v>
      </c>
      <c r="G348" s="92">
        <v>1</v>
      </c>
      <c r="H348" s="47">
        <v>99</v>
      </c>
      <c r="I348" s="47">
        <v>99</v>
      </c>
      <c r="J348" s="47"/>
      <c r="K348" s="210"/>
      <c r="L348" s="42"/>
      <c r="N348" s="32"/>
      <c r="O348" s="32"/>
    </row>
    <row r="349" spans="1:15" ht="30.75" x14ac:dyDescent="0.25">
      <c r="B349" s="41" t="s">
        <v>702</v>
      </c>
      <c r="C349" s="1"/>
      <c r="E349" s="1"/>
      <c r="F349" s="69" t="s">
        <v>499</v>
      </c>
      <c r="G349" s="92">
        <v>1</v>
      </c>
      <c r="H349" s="47">
        <v>79</v>
      </c>
      <c r="I349" s="47">
        <v>79</v>
      </c>
      <c r="J349" s="47"/>
      <c r="K349" s="210"/>
      <c r="L349" s="42"/>
      <c r="N349" s="32"/>
      <c r="O349" s="32"/>
    </row>
    <row r="350" spans="1:15" ht="15.75" x14ac:dyDescent="0.25">
      <c r="B350" s="41" t="s">
        <v>703</v>
      </c>
      <c r="C350" s="1"/>
      <c r="E350" s="1"/>
      <c r="F350" s="69" t="s">
        <v>499</v>
      </c>
      <c r="G350" s="92">
        <v>1</v>
      </c>
      <c r="H350" s="47">
        <v>50</v>
      </c>
      <c r="I350" s="47">
        <v>50</v>
      </c>
      <c r="J350" s="47"/>
      <c r="K350" s="210"/>
      <c r="L350" s="42"/>
      <c r="N350" s="32"/>
      <c r="O350" s="32"/>
    </row>
    <row r="351" spans="1:15" ht="15.75" x14ac:dyDescent="0.25">
      <c r="B351" s="41" t="s">
        <v>704</v>
      </c>
      <c r="C351" s="1"/>
      <c r="D351" s="48"/>
      <c r="E351" s="1"/>
      <c r="F351" s="69" t="s">
        <v>499</v>
      </c>
      <c r="G351" s="92">
        <v>1</v>
      </c>
      <c r="H351" s="47">
        <v>50</v>
      </c>
      <c r="I351" s="47">
        <v>50</v>
      </c>
      <c r="J351" s="47"/>
      <c r="K351" s="210"/>
      <c r="L351" s="42"/>
      <c r="N351" s="32"/>
      <c r="O351" s="32"/>
    </row>
    <row r="352" spans="1:15" ht="15.75" x14ac:dyDescent="0.25">
      <c r="B352" s="41"/>
      <c r="C352" s="1"/>
      <c r="D352" s="48"/>
      <c r="E352" s="1"/>
      <c r="F352" s="5"/>
      <c r="G352" s="92"/>
      <c r="H352" s="47"/>
      <c r="I352" s="47"/>
      <c r="J352" s="47"/>
      <c r="K352" s="210"/>
      <c r="L352" s="42"/>
      <c r="N352" s="32"/>
      <c r="O352" s="32"/>
    </row>
    <row r="353" spans="2:15" ht="31.5" x14ac:dyDescent="0.25">
      <c r="B353" s="32" t="s">
        <v>357</v>
      </c>
      <c r="D353" s="46" t="s">
        <v>43</v>
      </c>
      <c r="E353" s="9"/>
      <c r="G353" s="92"/>
      <c r="H353" s="47"/>
      <c r="I353" s="47"/>
      <c r="J353" s="47"/>
      <c r="K353" s="210"/>
      <c r="N353" s="37" t="s">
        <v>285</v>
      </c>
      <c r="O353" s="29" t="s">
        <v>286</v>
      </c>
    </row>
    <row r="354" spans="2:15" x14ac:dyDescent="0.2">
      <c r="B354" s="97" t="s">
        <v>356</v>
      </c>
      <c r="E354" s="9"/>
      <c r="G354" s="92"/>
      <c r="H354" s="47"/>
      <c r="I354" s="47"/>
      <c r="J354" s="47"/>
      <c r="K354" s="210"/>
    </row>
    <row r="355" spans="2:15" x14ac:dyDescent="0.2">
      <c r="B355" s="87" t="s">
        <v>146</v>
      </c>
      <c r="E355" s="9"/>
      <c r="F355" s="153" t="s">
        <v>499</v>
      </c>
      <c r="G355" s="154">
        <v>1</v>
      </c>
      <c r="H355" s="160">
        <v>500</v>
      </c>
      <c r="I355" s="160">
        <v>500</v>
      </c>
      <c r="J355" s="160"/>
      <c r="K355" s="211"/>
      <c r="L355" s="156"/>
    </row>
    <row r="356" spans="2:15" x14ac:dyDescent="0.2">
      <c r="B356" s="144" t="s">
        <v>54</v>
      </c>
      <c r="E356" s="9"/>
      <c r="F356" s="153" t="s">
        <v>499</v>
      </c>
      <c r="G356" s="154">
        <v>1</v>
      </c>
      <c r="H356" s="160">
        <v>75</v>
      </c>
      <c r="I356" s="160">
        <v>75</v>
      </c>
      <c r="J356" s="160"/>
      <c r="K356" s="211"/>
      <c r="L356" s="156"/>
    </row>
    <row r="357" spans="2:15" x14ac:dyDescent="0.2">
      <c r="B357" s="144" t="s">
        <v>162</v>
      </c>
      <c r="E357" s="9"/>
      <c r="F357" s="153" t="s">
        <v>499</v>
      </c>
      <c r="G357" s="154">
        <v>1</v>
      </c>
      <c r="H357" s="160">
        <v>50</v>
      </c>
      <c r="I357" s="160">
        <v>50</v>
      </c>
      <c r="J357" s="160"/>
      <c r="K357" s="211"/>
      <c r="L357" s="156"/>
    </row>
    <row r="358" spans="2:15" ht="30" x14ac:dyDescent="0.2">
      <c r="B358" s="144" t="s">
        <v>174</v>
      </c>
      <c r="E358" s="9"/>
      <c r="F358" s="153" t="s">
        <v>499</v>
      </c>
      <c r="G358" s="154">
        <v>1</v>
      </c>
      <c r="H358" s="160">
        <v>60</v>
      </c>
      <c r="I358" s="160">
        <v>60</v>
      </c>
      <c r="J358" s="160"/>
      <c r="K358" s="211"/>
      <c r="L358" s="156"/>
    </row>
    <row r="359" spans="2:15" ht="30" x14ac:dyDescent="0.2">
      <c r="B359" s="144" t="s">
        <v>175</v>
      </c>
      <c r="E359" s="9"/>
      <c r="F359" s="153" t="s">
        <v>499</v>
      </c>
      <c r="G359" s="154">
        <v>1</v>
      </c>
      <c r="H359" s="160">
        <v>100</v>
      </c>
      <c r="I359" s="160">
        <v>100</v>
      </c>
      <c r="J359" s="160"/>
      <c r="K359" s="211"/>
      <c r="L359" s="156"/>
    </row>
    <row r="360" spans="2:15" ht="30" x14ac:dyDescent="0.2">
      <c r="B360" s="144" t="s">
        <v>153</v>
      </c>
      <c r="E360" s="9"/>
      <c r="F360" s="153" t="s">
        <v>499</v>
      </c>
      <c r="G360" s="154">
        <v>1</v>
      </c>
      <c r="H360" s="160">
        <v>125</v>
      </c>
      <c r="I360" s="160">
        <v>125</v>
      </c>
      <c r="J360" s="160"/>
      <c r="K360" s="211"/>
      <c r="L360" s="156"/>
    </row>
    <row r="361" spans="2:15" ht="30" x14ac:dyDescent="0.2">
      <c r="B361" s="144" t="s">
        <v>154</v>
      </c>
      <c r="E361" s="9"/>
      <c r="F361" s="153" t="s">
        <v>499</v>
      </c>
      <c r="G361" s="154">
        <v>1</v>
      </c>
      <c r="H361" s="160">
        <v>50</v>
      </c>
      <c r="I361" s="160">
        <v>50</v>
      </c>
      <c r="J361" s="160"/>
      <c r="K361" s="211"/>
      <c r="L361" s="156"/>
    </row>
    <row r="362" spans="2:15" x14ac:dyDescent="0.2">
      <c r="B362" s="144" t="s">
        <v>155</v>
      </c>
      <c r="E362" s="9"/>
      <c r="F362" s="153" t="s">
        <v>499</v>
      </c>
      <c r="G362" s="154">
        <v>1</v>
      </c>
      <c r="H362" s="160">
        <v>50</v>
      </c>
      <c r="I362" s="160">
        <v>50</v>
      </c>
      <c r="J362" s="160"/>
      <c r="K362" s="211"/>
      <c r="L362" s="156"/>
    </row>
    <row r="363" spans="2:15" ht="30" x14ac:dyDescent="0.2">
      <c r="B363" s="88" t="s">
        <v>354</v>
      </c>
      <c r="E363" s="9"/>
      <c r="F363" s="153" t="s">
        <v>499</v>
      </c>
      <c r="G363" s="154">
        <v>1</v>
      </c>
      <c r="H363" s="160">
        <v>25</v>
      </c>
      <c r="I363" s="160">
        <v>25</v>
      </c>
      <c r="J363" s="160"/>
      <c r="K363" s="211"/>
      <c r="L363" s="156"/>
    </row>
    <row r="364" spans="2:15" x14ac:dyDescent="0.2">
      <c r="B364" s="88" t="s">
        <v>434</v>
      </c>
      <c r="E364" s="9"/>
      <c r="F364" s="153" t="s">
        <v>499</v>
      </c>
      <c r="G364" s="154">
        <v>13</v>
      </c>
      <c r="H364" s="160">
        <v>365</v>
      </c>
      <c r="I364" s="160">
        <v>365</v>
      </c>
      <c r="J364" s="160"/>
      <c r="K364" s="211"/>
      <c r="L364" s="156"/>
    </row>
    <row r="365" spans="2:15" ht="30" x14ac:dyDescent="0.2">
      <c r="B365" s="88" t="s">
        <v>355</v>
      </c>
      <c r="E365" s="9"/>
      <c r="F365" s="153" t="s">
        <v>499</v>
      </c>
      <c r="G365" s="154">
        <v>1</v>
      </c>
      <c r="H365" s="160">
        <v>300</v>
      </c>
      <c r="I365" s="160">
        <v>300</v>
      </c>
      <c r="J365" s="160"/>
      <c r="K365" s="211"/>
      <c r="L365" s="156"/>
    </row>
    <row r="366" spans="2:15" ht="30" x14ac:dyDescent="0.2">
      <c r="B366" s="144" t="s">
        <v>613</v>
      </c>
      <c r="E366" s="9"/>
      <c r="F366" s="153" t="s">
        <v>499</v>
      </c>
      <c r="G366" s="154">
        <v>1</v>
      </c>
      <c r="H366" s="160">
        <v>40</v>
      </c>
      <c r="I366" s="160">
        <v>40</v>
      </c>
      <c r="J366" s="160"/>
      <c r="K366" s="211"/>
      <c r="L366" s="199"/>
    </row>
    <row r="367" spans="2:15" x14ac:dyDescent="0.2">
      <c r="B367" s="144"/>
      <c r="E367" s="9"/>
      <c r="G367" s="92"/>
      <c r="H367" s="47"/>
      <c r="I367" s="47"/>
      <c r="J367" s="47"/>
      <c r="K367" s="210"/>
    </row>
    <row r="368" spans="2:15" ht="47.25" x14ac:dyDescent="0.25">
      <c r="B368" s="112" t="s">
        <v>371</v>
      </c>
      <c r="E368" s="9"/>
      <c r="G368" s="92"/>
      <c r="H368" s="47"/>
      <c r="I368" s="47"/>
      <c r="J368" s="47"/>
      <c r="K368" s="210"/>
    </row>
    <row r="369" spans="2:15" x14ac:dyDescent="0.2">
      <c r="B369" s="144" t="s">
        <v>352</v>
      </c>
      <c r="E369" s="9"/>
      <c r="F369" s="153" t="s">
        <v>499</v>
      </c>
      <c r="G369" s="154">
        <v>2</v>
      </c>
      <c r="H369" s="160">
        <v>391.54499999999996</v>
      </c>
      <c r="I369" s="160">
        <v>391.54499999999996</v>
      </c>
      <c r="J369" s="160"/>
      <c r="K369" s="211"/>
      <c r="L369" s="156"/>
    </row>
    <row r="370" spans="2:15" ht="30" x14ac:dyDescent="0.2">
      <c r="B370" s="144" t="s">
        <v>359</v>
      </c>
      <c r="E370" s="9"/>
      <c r="F370" s="153" t="s">
        <v>499</v>
      </c>
      <c r="G370" s="154">
        <v>2</v>
      </c>
      <c r="H370" s="160">
        <v>508.49999999999994</v>
      </c>
      <c r="I370" s="160">
        <v>508.49999999999994</v>
      </c>
      <c r="J370" s="160"/>
      <c r="K370" s="211"/>
      <c r="L370" s="156"/>
    </row>
    <row r="371" spans="2:15" x14ac:dyDescent="0.2">
      <c r="B371" s="144" t="s">
        <v>353</v>
      </c>
      <c r="E371" s="9"/>
      <c r="F371" s="153" t="s">
        <v>499</v>
      </c>
      <c r="G371" s="154">
        <v>2</v>
      </c>
      <c r="H371" s="160" t="s">
        <v>433</v>
      </c>
      <c r="I371" s="160" t="s">
        <v>433</v>
      </c>
      <c r="J371" s="160"/>
      <c r="K371" s="211"/>
      <c r="L371" s="156"/>
    </row>
    <row r="372" spans="2:15" ht="30" x14ac:dyDescent="0.2">
      <c r="B372" s="144" t="s">
        <v>360</v>
      </c>
      <c r="E372" s="9"/>
      <c r="F372" s="153" t="s">
        <v>499</v>
      </c>
      <c r="G372" s="154">
        <v>2</v>
      </c>
      <c r="H372" s="160">
        <v>355.95</v>
      </c>
      <c r="I372" s="160">
        <v>355.95</v>
      </c>
      <c r="J372" s="160"/>
      <c r="K372" s="211"/>
      <c r="L372" s="156"/>
    </row>
    <row r="373" spans="2:15" x14ac:dyDescent="0.2">
      <c r="B373" s="144"/>
      <c r="E373" s="9"/>
      <c r="F373" s="153"/>
      <c r="G373" s="154"/>
      <c r="H373" s="160"/>
      <c r="I373" s="160"/>
      <c r="J373" s="160"/>
      <c r="K373" s="211"/>
      <c r="L373" s="156"/>
    </row>
    <row r="374" spans="2:15" ht="15.75" x14ac:dyDescent="0.25">
      <c r="B374" s="113" t="s">
        <v>156</v>
      </c>
      <c r="D374" s="43" t="s">
        <v>40</v>
      </c>
      <c r="E374" s="9"/>
      <c r="F374" s="153"/>
      <c r="G374" s="154"/>
      <c r="H374" s="160"/>
      <c r="I374" s="160"/>
      <c r="J374" s="160"/>
      <c r="K374" s="211"/>
      <c r="L374" s="156"/>
      <c r="N374" s="9"/>
      <c r="O374" s="9"/>
    </row>
    <row r="375" spans="2:15" ht="30" x14ac:dyDescent="0.2">
      <c r="B375" s="97" t="s">
        <v>160</v>
      </c>
      <c r="E375" s="9"/>
      <c r="F375" s="153" t="s">
        <v>499</v>
      </c>
      <c r="G375" s="154">
        <v>14</v>
      </c>
      <c r="H375" s="160">
        <v>4345</v>
      </c>
      <c r="I375" s="160">
        <v>4475</v>
      </c>
      <c r="J375" s="160"/>
      <c r="K375" s="211"/>
      <c r="L375" s="156"/>
    </row>
    <row r="376" spans="2:15" x14ac:dyDescent="0.2">
      <c r="B376" s="97" t="s">
        <v>157</v>
      </c>
      <c r="E376" s="9"/>
      <c r="F376" s="153" t="s">
        <v>499</v>
      </c>
      <c r="G376" s="154">
        <v>14</v>
      </c>
      <c r="H376" s="160">
        <v>4545</v>
      </c>
      <c r="I376" s="160">
        <v>4675</v>
      </c>
      <c r="J376" s="160"/>
      <c r="K376" s="211"/>
      <c r="L376" s="156"/>
      <c r="N376" s="9" t="s">
        <v>279</v>
      </c>
      <c r="O376" s="29" t="s">
        <v>280</v>
      </c>
    </row>
    <row r="377" spans="2:15" x14ac:dyDescent="0.2">
      <c r="B377" s="97" t="s">
        <v>158</v>
      </c>
      <c r="E377" s="9"/>
      <c r="F377" s="153" t="s">
        <v>499</v>
      </c>
      <c r="G377" s="154">
        <v>14</v>
      </c>
      <c r="H377" s="160">
        <v>4745</v>
      </c>
      <c r="I377" s="160">
        <v>4875</v>
      </c>
      <c r="J377" s="160"/>
      <c r="K377" s="211"/>
      <c r="L377" s="156"/>
    </row>
    <row r="378" spans="2:15" x14ac:dyDescent="0.2">
      <c r="B378" s="97" t="s">
        <v>159</v>
      </c>
      <c r="E378" s="9"/>
      <c r="F378" s="153" t="s">
        <v>499</v>
      </c>
      <c r="G378" s="154">
        <v>14</v>
      </c>
      <c r="H378" s="160">
        <v>4945</v>
      </c>
      <c r="I378" s="160">
        <v>5075</v>
      </c>
      <c r="J378" s="160"/>
      <c r="K378" s="211"/>
      <c r="L378" s="156"/>
    </row>
    <row r="379" spans="2:15" ht="30" x14ac:dyDescent="0.2">
      <c r="B379" s="97" t="s">
        <v>160</v>
      </c>
      <c r="E379" s="9"/>
      <c r="F379" s="153" t="s">
        <v>499</v>
      </c>
      <c r="G379" s="154">
        <v>14</v>
      </c>
      <c r="H379" s="160">
        <v>2995</v>
      </c>
      <c r="I379" s="160">
        <v>3095</v>
      </c>
      <c r="J379" s="160"/>
      <c r="K379" s="211"/>
      <c r="L379" s="156"/>
    </row>
    <row r="380" spans="2:15" x14ac:dyDescent="0.2">
      <c r="B380" s="97" t="s">
        <v>157</v>
      </c>
      <c r="E380" s="9"/>
      <c r="F380" s="153" t="s">
        <v>499</v>
      </c>
      <c r="G380" s="154">
        <v>14</v>
      </c>
      <c r="H380" s="160">
        <v>3195</v>
      </c>
      <c r="I380" s="160">
        <v>3295</v>
      </c>
      <c r="J380" s="160"/>
      <c r="K380" s="211"/>
      <c r="L380" s="156"/>
    </row>
    <row r="381" spans="2:15" x14ac:dyDescent="0.2">
      <c r="B381" s="97" t="s">
        <v>158</v>
      </c>
      <c r="E381" s="9"/>
      <c r="F381" s="153" t="s">
        <v>499</v>
      </c>
      <c r="G381" s="154">
        <v>14</v>
      </c>
      <c r="H381" s="160">
        <v>3395</v>
      </c>
      <c r="I381" s="160">
        <v>3495</v>
      </c>
      <c r="J381" s="160"/>
      <c r="K381" s="211"/>
      <c r="L381" s="156"/>
    </row>
    <row r="382" spans="2:15" x14ac:dyDescent="0.2">
      <c r="B382" s="97" t="s">
        <v>159</v>
      </c>
      <c r="E382" s="9"/>
      <c r="F382" s="153" t="s">
        <v>499</v>
      </c>
      <c r="G382" s="154">
        <v>14</v>
      </c>
      <c r="H382" s="160">
        <v>3595</v>
      </c>
      <c r="I382" s="160">
        <v>3695</v>
      </c>
      <c r="J382" s="160"/>
      <c r="K382" s="211"/>
      <c r="L382" s="156"/>
    </row>
    <row r="383" spans="2:15" x14ac:dyDescent="0.2">
      <c r="B383" s="97"/>
      <c r="E383" s="9"/>
      <c r="F383" s="153"/>
      <c r="G383" s="154"/>
      <c r="H383" s="160"/>
      <c r="I383" s="160"/>
      <c r="J383" s="160"/>
      <c r="K383" s="211"/>
      <c r="L383" s="156"/>
    </row>
    <row r="384" spans="2:15" x14ac:dyDescent="0.2">
      <c r="B384" s="6"/>
      <c r="G384" s="92"/>
      <c r="H384" s="47"/>
      <c r="I384" s="47"/>
      <c r="J384" s="47"/>
      <c r="K384" s="210"/>
    </row>
    <row r="385" spans="1:18" ht="15.75" x14ac:dyDescent="0.25">
      <c r="A385" s="78"/>
      <c r="B385" s="12" t="s">
        <v>48</v>
      </c>
      <c r="D385" s="48"/>
      <c r="E385" s="42"/>
      <c r="F385" s="5"/>
      <c r="G385" s="95"/>
      <c r="H385" s="50"/>
      <c r="I385" s="50"/>
      <c r="J385" s="50"/>
      <c r="K385" s="214"/>
      <c r="L385" s="42"/>
      <c r="M385"/>
      <c r="N385"/>
      <c r="O385"/>
      <c r="P385"/>
      <c r="Q385"/>
      <c r="R385"/>
    </row>
    <row r="386" spans="1:18" ht="12.75" customHeight="1" x14ac:dyDescent="0.25">
      <c r="A386" s="79" t="s">
        <v>25</v>
      </c>
      <c r="B386" s="32"/>
      <c r="L386" s="3"/>
      <c r="M386"/>
      <c r="N386"/>
      <c r="O386"/>
      <c r="P386"/>
      <c r="Q386"/>
      <c r="R386"/>
    </row>
    <row r="387" spans="1:18" ht="15.75" x14ac:dyDescent="0.25">
      <c r="B387" s="1" t="s">
        <v>480</v>
      </c>
      <c r="L387" s="3"/>
      <c r="M387"/>
      <c r="N387"/>
      <c r="O387"/>
      <c r="P387"/>
      <c r="Q387"/>
      <c r="R387"/>
    </row>
    <row r="388" spans="1:18" x14ac:dyDescent="0.2">
      <c r="B388" s="83" t="s">
        <v>473</v>
      </c>
      <c r="M388"/>
      <c r="N388"/>
      <c r="O388"/>
      <c r="P388"/>
      <c r="Q388"/>
      <c r="R388"/>
    </row>
    <row r="389" spans="1:18" x14ac:dyDescent="0.2">
      <c r="B389" s="9"/>
      <c r="E389" s="46"/>
      <c r="F389" s="89"/>
      <c r="M389"/>
      <c r="N389"/>
      <c r="O389"/>
      <c r="P389"/>
      <c r="Q389"/>
      <c r="R389"/>
    </row>
    <row r="390" spans="1:18" x14ac:dyDescent="0.2">
      <c r="B390" s="72" t="s">
        <v>696</v>
      </c>
      <c r="E390" s="46"/>
      <c r="F390" s="89"/>
      <c r="M390"/>
      <c r="N390"/>
      <c r="O390"/>
      <c r="P390"/>
      <c r="Q390"/>
      <c r="R390"/>
    </row>
    <row r="391" spans="1:18" x14ac:dyDescent="0.2">
      <c r="B391" s="72" t="s">
        <v>697</v>
      </c>
      <c r="E391" s="46"/>
      <c r="F391" s="89"/>
      <c r="M391"/>
      <c r="N391"/>
      <c r="O391"/>
      <c r="P391"/>
      <c r="Q391"/>
      <c r="R391"/>
    </row>
    <row r="392" spans="1:18" x14ac:dyDescent="0.2">
      <c r="B392" s="9"/>
      <c r="E392" s="46"/>
      <c r="F392" s="89"/>
      <c r="M392"/>
      <c r="N392"/>
      <c r="O392"/>
      <c r="P392"/>
      <c r="Q392"/>
      <c r="R392"/>
    </row>
    <row r="393" spans="1:18" x14ac:dyDescent="0.2">
      <c r="B393" s="9" t="s">
        <v>707</v>
      </c>
      <c r="E393" s="46"/>
      <c r="F393" s="89"/>
      <c r="M393"/>
      <c r="N393"/>
      <c r="O393"/>
      <c r="P393"/>
      <c r="Q393"/>
      <c r="R393"/>
    </row>
    <row r="394" spans="1:18" x14ac:dyDescent="0.2">
      <c r="B394" s="9" t="s">
        <v>500</v>
      </c>
      <c r="E394" s="46"/>
      <c r="F394" s="89"/>
      <c r="M394"/>
      <c r="N394"/>
      <c r="O394"/>
      <c r="P394"/>
      <c r="Q394"/>
      <c r="R394"/>
    </row>
    <row r="395" spans="1:18" x14ac:dyDescent="0.2">
      <c r="B395" s="9"/>
      <c r="E395" s="46"/>
      <c r="F395" s="89"/>
      <c r="M395"/>
      <c r="N395"/>
      <c r="O395"/>
      <c r="P395"/>
      <c r="Q395"/>
      <c r="R395"/>
    </row>
    <row r="396" spans="1:18" x14ac:dyDescent="0.2">
      <c r="A396" s="9" t="s">
        <v>502</v>
      </c>
      <c r="B396" s="9" t="s">
        <v>508</v>
      </c>
      <c r="E396" s="46"/>
      <c r="F396" s="89"/>
      <c r="M396"/>
      <c r="N396"/>
      <c r="O396"/>
      <c r="P396"/>
      <c r="Q396"/>
      <c r="R396"/>
    </row>
    <row r="397" spans="1:18" x14ac:dyDescent="0.2">
      <c r="B397" s="9" t="s">
        <v>651</v>
      </c>
      <c r="E397" s="46"/>
      <c r="F397" s="89"/>
      <c r="M397"/>
      <c r="N397"/>
      <c r="O397"/>
      <c r="P397"/>
      <c r="Q397"/>
      <c r="R397"/>
    </row>
    <row r="398" spans="1:18" x14ac:dyDescent="0.2">
      <c r="B398" s="9" t="s">
        <v>680</v>
      </c>
      <c r="E398" s="46"/>
      <c r="F398" s="89"/>
      <c r="M398"/>
      <c r="N398"/>
      <c r="O398"/>
      <c r="P398"/>
      <c r="Q398"/>
      <c r="R398"/>
    </row>
    <row r="399" spans="1:18" x14ac:dyDescent="0.2">
      <c r="B399" s="9"/>
      <c r="E399" s="46"/>
      <c r="F399" s="89"/>
      <c r="M399"/>
      <c r="N399"/>
      <c r="O399"/>
      <c r="P399"/>
      <c r="Q399"/>
      <c r="R399"/>
    </row>
    <row r="400" spans="1:18" x14ac:dyDescent="0.2">
      <c r="A400" s="9">
        <v>1</v>
      </c>
      <c r="B400" s="9" t="s">
        <v>474</v>
      </c>
      <c r="M400"/>
      <c r="N400"/>
      <c r="O400"/>
      <c r="P400"/>
      <c r="Q400"/>
      <c r="R400"/>
    </row>
    <row r="401" spans="1:18" x14ac:dyDescent="0.2">
      <c r="B401" s="11"/>
      <c r="M401"/>
      <c r="N401"/>
      <c r="O401"/>
      <c r="P401"/>
      <c r="Q401"/>
      <c r="R401"/>
    </row>
    <row r="402" spans="1:18" x14ac:dyDescent="0.2">
      <c r="A402" s="9">
        <v>2</v>
      </c>
      <c r="B402" s="9" t="s">
        <v>164</v>
      </c>
      <c r="M402"/>
      <c r="N402"/>
      <c r="O402"/>
      <c r="P402"/>
      <c r="Q402"/>
      <c r="R402"/>
    </row>
    <row r="403" spans="1:18" x14ac:dyDescent="0.2">
      <c r="B403" s="9" t="s">
        <v>482</v>
      </c>
      <c r="M403"/>
      <c r="N403"/>
      <c r="O403"/>
      <c r="P403"/>
      <c r="Q403"/>
      <c r="R403"/>
    </row>
    <row r="404" spans="1:18" x14ac:dyDescent="0.2">
      <c r="M404"/>
      <c r="N404"/>
      <c r="O404"/>
      <c r="P404"/>
      <c r="Q404"/>
      <c r="R404"/>
    </row>
    <row r="405" spans="1:18" x14ac:dyDescent="0.2">
      <c r="A405" s="9">
        <v>3</v>
      </c>
      <c r="B405" s="9" t="s">
        <v>442</v>
      </c>
      <c r="M405"/>
      <c r="N405"/>
      <c r="O405"/>
      <c r="P405"/>
      <c r="Q405"/>
      <c r="R405"/>
    </row>
    <row r="406" spans="1:18" x14ac:dyDescent="0.2">
      <c r="B406" s="9" t="s">
        <v>475</v>
      </c>
      <c r="M406"/>
      <c r="N406"/>
      <c r="O406"/>
      <c r="P406"/>
      <c r="Q406"/>
      <c r="R406"/>
    </row>
    <row r="407" spans="1:18" x14ac:dyDescent="0.2">
      <c r="M407"/>
      <c r="N407"/>
      <c r="O407"/>
      <c r="P407"/>
      <c r="Q407"/>
      <c r="R407"/>
    </row>
    <row r="408" spans="1:18" x14ac:dyDescent="0.2">
      <c r="A408" s="9">
        <v>4</v>
      </c>
      <c r="B408" s="9" t="s">
        <v>450</v>
      </c>
      <c r="M408"/>
      <c r="N408"/>
      <c r="O408"/>
      <c r="P408"/>
      <c r="Q408"/>
      <c r="R408"/>
    </row>
    <row r="409" spans="1:18" x14ac:dyDescent="0.2">
      <c r="B409" s="9"/>
      <c r="M409"/>
      <c r="N409"/>
      <c r="O409"/>
      <c r="P409"/>
      <c r="Q409"/>
      <c r="R409"/>
    </row>
    <row r="410" spans="1:18" x14ac:dyDescent="0.2">
      <c r="A410" s="9">
        <v>5</v>
      </c>
      <c r="B410" s="9" t="s">
        <v>485</v>
      </c>
      <c r="M410"/>
      <c r="N410"/>
      <c r="O410"/>
      <c r="P410"/>
      <c r="Q410"/>
      <c r="R410"/>
    </row>
    <row r="411" spans="1:18" x14ac:dyDescent="0.2">
      <c r="B411" s="9"/>
      <c r="D411" s="43"/>
      <c r="G411" s="69"/>
      <c r="H411"/>
      <c r="I411"/>
      <c r="J411"/>
      <c r="K411" s="215"/>
      <c r="L411"/>
      <c r="M411"/>
      <c r="N411"/>
      <c r="O411"/>
      <c r="P411"/>
      <c r="Q411"/>
      <c r="R411"/>
    </row>
    <row r="412" spans="1:18" x14ac:dyDescent="0.2">
      <c r="A412" s="9">
        <v>6</v>
      </c>
      <c r="B412" s="9" t="s">
        <v>533</v>
      </c>
      <c r="D412" s="43"/>
      <c r="G412" s="69"/>
      <c r="H412"/>
      <c r="I412"/>
      <c r="J412"/>
      <c r="K412" s="215"/>
      <c r="L412"/>
      <c r="M412"/>
      <c r="N412"/>
      <c r="O412"/>
      <c r="P412"/>
      <c r="Q412"/>
      <c r="R412"/>
    </row>
    <row r="413" spans="1:18" x14ac:dyDescent="0.2">
      <c r="B413" s="9" t="s">
        <v>493</v>
      </c>
      <c r="D413" s="43"/>
      <c r="G413" s="69"/>
      <c r="H413"/>
      <c r="I413"/>
      <c r="J413"/>
      <c r="K413" s="215"/>
      <c r="L413"/>
      <c r="M413"/>
      <c r="N413"/>
      <c r="O413"/>
      <c r="P413"/>
      <c r="Q413"/>
      <c r="R413"/>
    </row>
    <row r="414" spans="1:18" x14ac:dyDescent="0.2">
      <c r="B414" s="9"/>
      <c r="D414" s="43"/>
      <c r="G414" s="69"/>
      <c r="H414"/>
      <c r="I414"/>
      <c r="J414"/>
      <c r="K414" s="215"/>
      <c r="L414"/>
      <c r="M414"/>
      <c r="N414"/>
      <c r="O414"/>
      <c r="P414"/>
      <c r="Q414"/>
      <c r="R414"/>
    </row>
    <row r="415" spans="1:18" x14ac:dyDescent="0.2">
      <c r="A415" s="9">
        <v>7</v>
      </c>
      <c r="B415" s="9" t="s">
        <v>501</v>
      </c>
      <c r="D415" s="43"/>
      <c r="H415"/>
      <c r="I415"/>
      <c r="J415"/>
      <c r="K415" s="215"/>
      <c r="L415"/>
      <c r="M415"/>
      <c r="N415"/>
      <c r="O415"/>
      <c r="P415"/>
      <c r="Q415"/>
      <c r="R415"/>
    </row>
    <row r="416" spans="1:18" x14ac:dyDescent="0.2">
      <c r="B416" s="61" t="s">
        <v>612</v>
      </c>
      <c r="D416" s="43"/>
      <c r="H416"/>
      <c r="I416"/>
      <c r="J416"/>
      <c r="K416" s="215"/>
      <c r="L416"/>
      <c r="M416"/>
      <c r="N416"/>
      <c r="O416"/>
      <c r="P416"/>
      <c r="Q416"/>
      <c r="R416"/>
    </row>
    <row r="417" spans="1:18" x14ac:dyDescent="0.2">
      <c r="B417" s="61" t="s">
        <v>611</v>
      </c>
      <c r="D417" s="43"/>
      <c r="H417"/>
      <c r="I417"/>
      <c r="J417"/>
      <c r="K417" s="215"/>
      <c r="L417"/>
      <c r="M417"/>
      <c r="N417"/>
      <c r="O417"/>
      <c r="P417"/>
      <c r="Q417"/>
      <c r="R417"/>
    </row>
    <row r="418" spans="1:18" x14ac:dyDescent="0.2">
      <c r="B418" s="61" t="s">
        <v>441</v>
      </c>
      <c r="D418" s="43"/>
      <c r="H418"/>
      <c r="I418"/>
      <c r="J418"/>
      <c r="K418" s="215"/>
      <c r="L418"/>
      <c r="M418"/>
      <c r="N418"/>
      <c r="O418"/>
      <c r="P418"/>
      <c r="Q418"/>
      <c r="R418"/>
    </row>
    <row r="419" spans="1:18" x14ac:dyDescent="0.2">
      <c r="B419" s="9" t="s">
        <v>443</v>
      </c>
      <c r="D419" s="43"/>
      <c r="H419"/>
      <c r="I419"/>
      <c r="J419"/>
      <c r="K419" s="215"/>
      <c r="L419"/>
      <c r="M419"/>
      <c r="N419"/>
      <c r="O419"/>
      <c r="P419"/>
      <c r="Q419"/>
      <c r="R419"/>
    </row>
    <row r="420" spans="1:18" x14ac:dyDescent="0.2">
      <c r="B420" s="9"/>
      <c r="D420" s="43"/>
      <c r="H420"/>
      <c r="I420"/>
      <c r="J420"/>
      <c r="K420" s="215"/>
      <c r="L420"/>
      <c r="M420"/>
      <c r="N420"/>
      <c r="O420"/>
      <c r="P420"/>
      <c r="Q420"/>
      <c r="R420"/>
    </row>
    <row r="421" spans="1:18" x14ac:dyDescent="0.2">
      <c r="A421" s="9">
        <v>8</v>
      </c>
      <c r="B421" s="61" t="s">
        <v>486</v>
      </c>
      <c r="D421" s="43"/>
      <c r="H421"/>
      <c r="I421"/>
      <c r="J421"/>
      <c r="K421" s="215"/>
      <c r="L421"/>
      <c r="M421"/>
      <c r="N421"/>
      <c r="O421"/>
      <c r="P421"/>
      <c r="Q421"/>
      <c r="R421"/>
    </row>
    <row r="422" spans="1:18" x14ac:dyDescent="0.2">
      <c r="B422" s="9"/>
      <c r="D422" s="43"/>
      <c r="G422" s="69"/>
      <c r="H422" s="43"/>
      <c r="I422" s="43"/>
      <c r="J422" s="43"/>
      <c r="K422" s="61"/>
      <c r="M422"/>
      <c r="N422"/>
      <c r="O422"/>
      <c r="P422"/>
      <c r="Q422"/>
      <c r="R422"/>
    </row>
    <row r="423" spans="1:18" x14ac:dyDescent="0.2">
      <c r="A423" s="9">
        <v>9</v>
      </c>
      <c r="B423" s="9" t="s">
        <v>479</v>
      </c>
      <c r="D423" s="43"/>
      <c r="G423" s="69"/>
      <c r="H423" s="43"/>
      <c r="I423" s="43"/>
      <c r="J423" s="43"/>
      <c r="K423" s="61"/>
      <c r="M423"/>
      <c r="N423"/>
      <c r="O423"/>
      <c r="P423"/>
      <c r="Q423"/>
      <c r="R423"/>
    </row>
    <row r="424" spans="1:18" x14ac:dyDescent="0.2">
      <c r="B424" s="9"/>
      <c r="D424" s="43"/>
      <c r="G424" s="69"/>
      <c r="H424" s="43"/>
      <c r="I424" s="43"/>
      <c r="J424" s="43"/>
      <c r="K424" s="61"/>
      <c r="M424"/>
      <c r="N424"/>
      <c r="O424"/>
      <c r="P424"/>
      <c r="Q424"/>
      <c r="R424"/>
    </row>
    <row r="425" spans="1:18" x14ac:dyDescent="0.2">
      <c r="A425" s="9">
        <v>10</v>
      </c>
      <c r="B425" s="9" t="s">
        <v>487</v>
      </c>
      <c r="D425" s="43"/>
      <c r="G425" s="69"/>
      <c r="H425" s="43"/>
      <c r="I425" s="43"/>
      <c r="J425" s="43"/>
      <c r="K425" s="61"/>
      <c r="M425"/>
      <c r="N425"/>
      <c r="O425"/>
      <c r="P425"/>
      <c r="Q425"/>
      <c r="R425"/>
    </row>
    <row r="426" spans="1:18" x14ac:dyDescent="0.2">
      <c r="B426" s="9" t="s">
        <v>488</v>
      </c>
      <c r="D426" s="43"/>
      <c r="G426" s="69"/>
      <c r="H426" s="43"/>
      <c r="I426" s="43"/>
      <c r="J426" s="43"/>
      <c r="K426" s="61"/>
      <c r="M426"/>
      <c r="N426"/>
      <c r="O426"/>
      <c r="P426"/>
      <c r="Q426"/>
      <c r="R426"/>
    </row>
    <row r="427" spans="1:18" x14ac:dyDescent="0.2">
      <c r="B427" s="9" t="s">
        <v>489</v>
      </c>
      <c r="D427" s="43"/>
      <c r="G427" s="69"/>
      <c r="H427" s="43"/>
      <c r="I427" s="43"/>
      <c r="J427" s="43"/>
      <c r="K427" s="61"/>
      <c r="M427"/>
      <c r="N427"/>
      <c r="O427"/>
      <c r="P427"/>
      <c r="Q427"/>
      <c r="R427"/>
    </row>
    <row r="428" spans="1:18" x14ac:dyDescent="0.2">
      <c r="B428" s="9" t="s">
        <v>458</v>
      </c>
      <c r="D428" s="43"/>
      <c r="G428" s="69"/>
      <c r="H428" s="43"/>
      <c r="I428" s="43"/>
      <c r="J428" s="43"/>
      <c r="K428" s="61"/>
      <c r="M428"/>
      <c r="N428"/>
      <c r="O428"/>
      <c r="P428"/>
      <c r="Q428"/>
      <c r="R428"/>
    </row>
    <row r="429" spans="1:18" x14ac:dyDescent="0.2">
      <c r="B429" s="9"/>
      <c r="D429" s="43"/>
      <c r="G429" s="69"/>
      <c r="H429" s="43"/>
      <c r="I429" s="43"/>
      <c r="J429" s="43"/>
      <c r="K429" s="61"/>
      <c r="M429"/>
      <c r="N429"/>
      <c r="O429"/>
      <c r="P429"/>
      <c r="Q429"/>
      <c r="R429"/>
    </row>
    <row r="430" spans="1:18" x14ac:dyDescent="0.2">
      <c r="A430" s="9">
        <v>11</v>
      </c>
      <c r="B430" s="9" t="s">
        <v>438</v>
      </c>
      <c r="D430" s="43"/>
      <c r="G430" s="69"/>
      <c r="H430" s="43"/>
      <c r="I430" s="43"/>
      <c r="J430" s="43"/>
      <c r="K430" s="61"/>
      <c r="M430"/>
      <c r="N430"/>
      <c r="O430"/>
      <c r="P430"/>
      <c r="Q430"/>
    </row>
    <row r="431" spans="1:18" x14ac:dyDescent="0.2">
      <c r="B431" s="9" t="s">
        <v>491</v>
      </c>
      <c r="D431" s="43"/>
      <c r="G431" s="69"/>
      <c r="H431" s="43"/>
      <c r="I431" s="43"/>
      <c r="J431" s="43"/>
      <c r="K431" s="61"/>
      <c r="M431"/>
      <c r="N431"/>
      <c r="O431"/>
      <c r="P431"/>
      <c r="Q431"/>
    </row>
    <row r="432" spans="1:18" x14ac:dyDescent="0.2">
      <c r="B432" s="9"/>
      <c r="D432" s="43"/>
      <c r="G432" s="69"/>
      <c r="H432" s="43"/>
      <c r="I432" s="43"/>
      <c r="J432" s="43"/>
      <c r="K432" s="61"/>
      <c r="M432"/>
      <c r="N432"/>
      <c r="O432"/>
      <c r="P432"/>
      <c r="Q432"/>
    </row>
    <row r="433" spans="1:18" x14ac:dyDescent="0.2">
      <c r="A433" s="9">
        <v>12</v>
      </c>
      <c r="B433" s="9" t="s">
        <v>492</v>
      </c>
      <c r="D433" s="43"/>
      <c r="G433" s="69"/>
      <c r="H433" s="43"/>
      <c r="I433" s="43"/>
      <c r="J433" s="43"/>
      <c r="K433" s="61"/>
      <c r="M433"/>
      <c r="N433"/>
      <c r="O433"/>
      <c r="P433"/>
      <c r="Q433"/>
    </row>
    <row r="434" spans="1:18" x14ac:dyDescent="0.2">
      <c r="B434" s="9"/>
      <c r="D434" s="43"/>
      <c r="G434" s="69"/>
      <c r="H434" s="43"/>
      <c r="I434" s="43"/>
      <c r="J434" s="43"/>
      <c r="K434" s="61"/>
      <c r="M434"/>
      <c r="N434"/>
      <c r="O434"/>
      <c r="P434"/>
      <c r="Q434"/>
    </row>
    <row r="435" spans="1:18" x14ac:dyDescent="0.2">
      <c r="A435" s="9">
        <v>13</v>
      </c>
      <c r="B435" s="9" t="s">
        <v>490</v>
      </c>
      <c r="D435" s="43"/>
      <c r="G435" s="69"/>
      <c r="H435" s="43"/>
      <c r="I435" s="43"/>
      <c r="J435" s="43"/>
      <c r="K435" s="61"/>
      <c r="M435"/>
      <c r="N435"/>
      <c r="O435"/>
      <c r="P435"/>
      <c r="Q435"/>
      <c r="R435"/>
    </row>
    <row r="436" spans="1:18" x14ac:dyDescent="0.2">
      <c r="B436" s="9"/>
      <c r="D436" s="43"/>
      <c r="G436" s="69"/>
      <c r="H436" s="43"/>
      <c r="I436" s="43"/>
      <c r="J436" s="43"/>
      <c r="K436" s="61"/>
      <c r="M436"/>
      <c r="N436"/>
      <c r="O436"/>
      <c r="P436"/>
      <c r="Q436"/>
      <c r="R436"/>
    </row>
    <row r="437" spans="1:18" x14ac:dyDescent="0.2">
      <c r="A437" s="9">
        <v>14</v>
      </c>
      <c r="B437" s="9" t="s">
        <v>461</v>
      </c>
      <c r="D437" s="43"/>
      <c r="G437" s="69"/>
      <c r="H437" s="43"/>
      <c r="I437" s="43"/>
      <c r="J437" s="43"/>
      <c r="K437" s="61"/>
      <c r="M437"/>
      <c r="N437"/>
      <c r="O437"/>
      <c r="P437"/>
      <c r="Q437"/>
      <c r="R437"/>
    </row>
    <row r="438" spans="1:18" x14ac:dyDescent="0.2">
      <c r="B438" s="9"/>
      <c r="D438" s="43"/>
      <c r="G438" s="69"/>
      <c r="H438" s="43"/>
      <c r="I438" s="43"/>
      <c r="J438" s="43"/>
      <c r="K438" s="61"/>
      <c r="M438"/>
      <c r="N438"/>
      <c r="O438"/>
      <c r="P438"/>
      <c r="Q438"/>
      <c r="R438"/>
    </row>
    <row r="439" spans="1:18" x14ac:dyDescent="0.2">
      <c r="A439" s="9">
        <v>15</v>
      </c>
      <c r="B439" s="9" t="s">
        <v>351</v>
      </c>
      <c r="D439" s="43"/>
      <c r="H439"/>
      <c r="I439"/>
      <c r="J439"/>
      <c r="K439" s="215"/>
      <c r="L439"/>
      <c r="M439"/>
      <c r="N439"/>
      <c r="O439"/>
      <c r="P439"/>
      <c r="Q439"/>
      <c r="R439"/>
    </row>
    <row r="440" spans="1:18" x14ac:dyDescent="0.2">
      <c r="B440" s="9" t="s">
        <v>169</v>
      </c>
      <c r="D440" s="43"/>
      <c r="H440"/>
      <c r="I440"/>
      <c r="J440"/>
      <c r="K440" s="215"/>
      <c r="L440"/>
      <c r="M440"/>
      <c r="N440"/>
      <c r="O440"/>
      <c r="P440"/>
      <c r="Q440"/>
      <c r="R440"/>
    </row>
    <row r="441" spans="1:18" x14ac:dyDescent="0.2">
      <c r="B441" s="9" t="s">
        <v>465</v>
      </c>
      <c r="D441" s="43"/>
      <c r="H441"/>
      <c r="I441"/>
      <c r="J441"/>
      <c r="K441" s="215"/>
      <c r="L441"/>
      <c r="M441"/>
      <c r="N441"/>
      <c r="O441"/>
      <c r="P441"/>
      <c r="Q441"/>
      <c r="R441"/>
    </row>
    <row r="442" spans="1:18" x14ac:dyDescent="0.2">
      <c r="B442" s="9"/>
      <c r="D442" s="43"/>
      <c r="G442" s="69"/>
      <c r="H442" s="43"/>
      <c r="I442" s="43"/>
      <c r="J442" s="43"/>
      <c r="K442" s="61"/>
      <c r="M442"/>
      <c r="N442"/>
      <c r="O442"/>
      <c r="P442"/>
      <c r="Q442"/>
      <c r="R442"/>
    </row>
    <row r="443" spans="1:18" x14ac:dyDescent="0.2">
      <c r="A443" s="9">
        <v>16</v>
      </c>
      <c r="B443" s="9" t="s">
        <v>427</v>
      </c>
      <c r="D443" s="43"/>
      <c r="G443" s="69"/>
      <c r="H443" s="43"/>
      <c r="I443" s="43"/>
      <c r="J443" s="43"/>
      <c r="K443" s="61"/>
      <c r="M443"/>
      <c r="N443"/>
      <c r="O443"/>
      <c r="P443"/>
      <c r="Q443"/>
      <c r="R443"/>
    </row>
    <row r="444" spans="1:18" x14ac:dyDescent="0.2">
      <c r="B444" s="9" t="s">
        <v>466</v>
      </c>
      <c r="D444" s="43"/>
      <c r="G444" s="69"/>
      <c r="H444" s="43"/>
      <c r="I444" s="43"/>
      <c r="J444" s="43"/>
      <c r="K444" s="61"/>
      <c r="M444"/>
      <c r="N444"/>
      <c r="O444"/>
      <c r="P444"/>
      <c r="Q444"/>
      <c r="R444"/>
    </row>
    <row r="445" spans="1:18" x14ac:dyDescent="0.2">
      <c r="B445" s="9"/>
      <c r="D445" s="43"/>
      <c r="G445" s="69"/>
      <c r="H445" s="43"/>
      <c r="I445" s="43"/>
      <c r="J445" s="43"/>
      <c r="K445" s="61"/>
      <c r="M445"/>
      <c r="N445"/>
      <c r="O445"/>
      <c r="P445"/>
      <c r="Q445"/>
      <c r="R445"/>
    </row>
    <row r="446" spans="1:18" x14ac:dyDescent="0.2">
      <c r="B446" s="9"/>
      <c r="D446" s="43"/>
      <c r="G446" s="69"/>
      <c r="H446" s="43"/>
      <c r="I446" s="43"/>
      <c r="J446" s="43"/>
      <c r="K446" s="61"/>
      <c r="M446"/>
      <c r="N446"/>
      <c r="O446"/>
      <c r="P446"/>
      <c r="Q446"/>
      <c r="R446"/>
    </row>
    <row r="447" spans="1:18" x14ac:dyDescent="0.2">
      <c r="A447" s="72" t="s">
        <v>460</v>
      </c>
      <c r="B447" s="72"/>
      <c r="D447" s="43"/>
      <c r="G447" s="69"/>
      <c r="H447" s="43"/>
      <c r="I447" s="43"/>
      <c r="J447" s="43"/>
      <c r="K447" s="61"/>
      <c r="M447"/>
      <c r="N447"/>
      <c r="O447"/>
      <c r="P447"/>
      <c r="Q447"/>
      <c r="R447"/>
    </row>
    <row r="448" spans="1:18" x14ac:dyDescent="0.2">
      <c r="B448" s="41"/>
      <c r="E448" s="9"/>
      <c r="G448" s="92"/>
      <c r="H448" s="47"/>
      <c r="I448" s="47"/>
      <c r="J448" s="47"/>
      <c r="K448" s="210"/>
    </row>
    <row r="449" spans="2:12" ht="31.5" x14ac:dyDescent="0.25">
      <c r="B449" s="8" t="s">
        <v>467</v>
      </c>
      <c r="E449" s="9"/>
      <c r="G449" s="92"/>
      <c r="H449" s="47"/>
      <c r="I449" s="47"/>
      <c r="J449" s="47"/>
      <c r="K449" s="210"/>
    </row>
    <row r="450" spans="2:12" ht="30.75" x14ac:dyDescent="0.25">
      <c r="B450" s="113" t="s">
        <v>370</v>
      </c>
      <c r="D450" s="46" t="s">
        <v>43</v>
      </c>
      <c r="E450" s="1"/>
      <c r="F450" s="5"/>
      <c r="G450" s="94"/>
      <c r="H450" s="47"/>
      <c r="I450" s="47"/>
      <c r="J450" s="47"/>
      <c r="K450" s="210"/>
      <c r="L450" s="42"/>
    </row>
    <row r="451" spans="2:12" ht="30" x14ac:dyDescent="0.2">
      <c r="B451" s="97" t="s">
        <v>361</v>
      </c>
      <c r="E451" s="9"/>
      <c r="F451" s="153"/>
      <c r="G451" s="154">
        <v>15</v>
      </c>
      <c r="H451" s="160">
        <v>7925</v>
      </c>
      <c r="I451" s="160" t="s">
        <v>301</v>
      </c>
      <c r="J451" s="160"/>
      <c r="K451" s="211"/>
      <c r="L451" s="156"/>
    </row>
    <row r="452" spans="2:12" ht="30" x14ac:dyDescent="0.2">
      <c r="B452" s="97" t="s">
        <v>362</v>
      </c>
      <c r="E452" s="9"/>
      <c r="F452" s="153"/>
      <c r="G452" s="154">
        <v>15</v>
      </c>
      <c r="H452" s="160">
        <v>6885</v>
      </c>
      <c r="I452" s="160" t="s">
        <v>301</v>
      </c>
      <c r="J452" s="160"/>
      <c r="K452" s="211"/>
      <c r="L452" s="156"/>
    </row>
    <row r="453" spans="2:12" ht="30" x14ac:dyDescent="0.2">
      <c r="B453" s="97" t="s">
        <v>435</v>
      </c>
      <c r="E453" s="9"/>
      <c r="F453" s="153"/>
      <c r="G453" s="154">
        <v>15</v>
      </c>
      <c r="H453" s="160">
        <v>6300</v>
      </c>
      <c r="I453" s="160" t="s">
        <v>301</v>
      </c>
      <c r="J453" s="160"/>
      <c r="K453" s="211"/>
      <c r="L453" s="156"/>
    </row>
    <row r="454" spans="2:12" ht="30" x14ac:dyDescent="0.2">
      <c r="B454" s="97" t="s">
        <v>436</v>
      </c>
      <c r="E454" s="9"/>
      <c r="F454" s="153"/>
      <c r="G454" s="154">
        <v>15</v>
      </c>
      <c r="H454" s="160">
        <v>6675</v>
      </c>
      <c r="I454" s="160" t="s">
        <v>301</v>
      </c>
      <c r="J454" s="160"/>
      <c r="K454" s="211"/>
      <c r="L454" s="156"/>
    </row>
    <row r="455" spans="2:12" ht="30" x14ac:dyDescent="0.2">
      <c r="B455" s="97" t="s">
        <v>363</v>
      </c>
      <c r="E455" s="9"/>
      <c r="F455" s="153"/>
      <c r="G455" s="154">
        <v>15</v>
      </c>
      <c r="H455" s="160">
        <v>8575</v>
      </c>
      <c r="I455" s="160" t="s">
        <v>301</v>
      </c>
      <c r="J455" s="160"/>
      <c r="K455" s="211"/>
      <c r="L455" s="156"/>
    </row>
    <row r="456" spans="2:12" ht="30" x14ac:dyDescent="0.2">
      <c r="B456" s="97" t="s">
        <v>364</v>
      </c>
      <c r="E456" s="9"/>
      <c r="F456" s="153"/>
      <c r="G456" s="154">
        <v>15</v>
      </c>
      <c r="H456" s="160">
        <v>7575</v>
      </c>
      <c r="I456" s="160" t="s">
        <v>301</v>
      </c>
      <c r="J456" s="160"/>
      <c r="K456" s="211"/>
      <c r="L456" s="156"/>
    </row>
    <row r="457" spans="2:12" ht="45" x14ac:dyDescent="0.2">
      <c r="B457" s="97" t="s">
        <v>365</v>
      </c>
      <c r="E457" s="9"/>
      <c r="F457" s="153"/>
      <c r="G457" s="154">
        <v>15</v>
      </c>
      <c r="H457" s="160">
        <v>8275</v>
      </c>
      <c r="I457" s="160" t="s">
        <v>301</v>
      </c>
      <c r="J457" s="160"/>
      <c r="K457" s="211"/>
      <c r="L457" s="156"/>
    </row>
    <row r="458" spans="2:12" ht="45" x14ac:dyDescent="0.2">
      <c r="B458" s="80" t="s">
        <v>366</v>
      </c>
      <c r="E458" s="9"/>
      <c r="F458" s="153"/>
      <c r="G458" s="154">
        <v>15</v>
      </c>
      <c r="H458" s="160">
        <v>7225</v>
      </c>
      <c r="I458" s="160" t="s">
        <v>301</v>
      </c>
      <c r="J458" s="160"/>
      <c r="K458" s="211"/>
      <c r="L458" s="156"/>
    </row>
    <row r="459" spans="2:12" x14ac:dyDescent="0.2">
      <c r="B459" s="97" t="s">
        <v>367</v>
      </c>
      <c r="E459" s="9"/>
      <c r="F459" s="153"/>
      <c r="G459" s="154">
        <v>15</v>
      </c>
      <c r="H459" s="160">
        <v>6100</v>
      </c>
      <c r="I459" s="160" t="s">
        <v>301</v>
      </c>
      <c r="J459" s="160"/>
      <c r="K459" s="211"/>
      <c r="L459" s="156"/>
    </row>
    <row r="460" spans="2:12" ht="30" x14ac:dyDescent="0.2">
      <c r="B460" s="97" t="s">
        <v>368</v>
      </c>
      <c r="E460" s="9"/>
      <c r="F460" s="153"/>
      <c r="G460" s="154">
        <v>15</v>
      </c>
      <c r="H460" s="160">
        <v>8475</v>
      </c>
      <c r="I460" s="160" t="s">
        <v>301</v>
      </c>
      <c r="J460" s="160"/>
      <c r="K460" s="211"/>
      <c r="L460" s="156"/>
    </row>
    <row r="461" spans="2:12" ht="30" x14ac:dyDescent="0.2">
      <c r="B461" s="97" t="s">
        <v>358</v>
      </c>
      <c r="E461" s="9"/>
      <c r="F461" s="153"/>
      <c r="G461" s="154">
        <v>15</v>
      </c>
      <c r="H461" s="160">
        <v>8325</v>
      </c>
      <c r="I461" s="160" t="s">
        <v>301</v>
      </c>
      <c r="J461" s="160"/>
      <c r="K461" s="211"/>
      <c r="L461" s="156"/>
    </row>
    <row r="462" spans="2:12" x14ac:dyDescent="0.2">
      <c r="B462" s="97" t="s">
        <v>369</v>
      </c>
      <c r="E462" s="9"/>
      <c r="F462" s="153"/>
      <c r="G462" s="154">
        <v>15</v>
      </c>
      <c r="H462" s="160">
        <v>9000</v>
      </c>
      <c r="I462" s="160" t="s">
        <v>301</v>
      </c>
      <c r="J462" s="160"/>
      <c r="K462" s="211"/>
      <c r="L462" s="156"/>
    </row>
    <row r="463" spans="2:12" ht="30" x14ac:dyDescent="0.2">
      <c r="B463" s="6" t="s">
        <v>437</v>
      </c>
      <c r="E463" s="9"/>
      <c r="F463" s="153"/>
      <c r="G463" s="154">
        <v>15</v>
      </c>
      <c r="H463" s="160">
        <v>5800</v>
      </c>
      <c r="I463" s="160" t="s">
        <v>301</v>
      </c>
      <c r="J463" s="160"/>
      <c r="K463" s="211"/>
      <c r="L463" s="156"/>
    </row>
    <row r="464" spans="2:12" x14ac:dyDescent="0.2">
      <c r="B464" s="6" t="s">
        <v>630</v>
      </c>
      <c r="E464" s="9"/>
      <c r="F464" s="153"/>
      <c r="G464" s="154">
        <v>15</v>
      </c>
      <c r="H464" s="160">
        <v>7850</v>
      </c>
      <c r="I464" s="160" t="s">
        <v>301</v>
      </c>
      <c r="J464" s="160"/>
      <c r="K464" s="211"/>
      <c r="L464" s="156"/>
    </row>
    <row r="465" spans="2:12" x14ac:dyDescent="0.2">
      <c r="B465" s="6" t="s">
        <v>631</v>
      </c>
      <c r="E465" s="9"/>
      <c r="F465" s="153"/>
      <c r="G465" s="154">
        <v>15</v>
      </c>
      <c r="H465" s="160">
        <v>8700</v>
      </c>
      <c r="I465" s="160" t="s">
        <v>301</v>
      </c>
      <c r="J465" s="160"/>
      <c r="K465" s="211"/>
      <c r="L465" s="156"/>
    </row>
    <row r="466" spans="2:12" ht="30" x14ac:dyDescent="0.2">
      <c r="B466" s="6" t="s">
        <v>632</v>
      </c>
      <c r="E466" s="9"/>
      <c r="F466" s="153"/>
      <c r="G466" s="154">
        <v>15</v>
      </c>
      <c r="H466" s="160">
        <v>8800</v>
      </c>
      <c r="I466" s="160" t="s">
        <v>301</v>
      </c>
      <c r="J466" s="160"/>
      <c r="K466" s="211"/>
      <c r="L466" s="156"/>
    </row>
    <row r="467" spans="2:12" x14ac:dyDescent="0.2">
      <c r="B467" s="6"/>
      <c r="E467" s="9"/>
      <c r="F467" s="153"/>
      <c r="G467" s="154"/>
      <c r="H467" s="160"/>
      <c r="I467" s="160"/>
      <c r="J467" s="160"/>
      <c r="K467" s="211"/>
      <c r="L467" s="156"/>
    </row>
    <row r="468" spans="2:12" ht="30" x14ac:dyDescent="0.2">
      <c r="B468" s="114" t="s">
        <v>633</v>
      </c>
      <c r="C468"/>
      <c r="D468" s="31" t="s">
        <v>634</v>
      </c>
      <c r="E468"/>
      <c r="F468" s="153"/>
      <c r="G468" s="154"/>
      <c r="H468" s="160"/>
      <c r="I468" s="160"/>
      <c r="J468" s="160"/>
      <c r="K468" s="211"/>
      <c r="L468" s="156"/>
    </row>
    <row r="469" spans="2:12" x14ac:dyDescent="0.2">
      <c r="B469" s="109" t="s">
        <v>635</v>
      </c>
      <c r="C469"/>
      <c r="D469"/>
      <c r="E469"/>
      <c r="F469" s="153"/>
      <c r="G469" s="154"/>
      <c r="H469" s="160"/>
      <c r="I469" s="160"/>
      <c r="J469" s="160"/>
      <c r="K469" s="211"/>
      <c r="L469" s="156"/>
    </row>
    <row r="470" spans="2:12" ht="45" x14ac:dyDescent="0.2">
      <c r="B470" s="110" t="s">
        <v>636</v>
      </c>
      <c r="C470"/>
      <c r="D470"/>
      <c r="E470"/>
      <c r="F470" s="153"/>
      <c r="G470" s="154">
        <v>15</v>
      </c>
      <c r="H470" s="160">
        <v>2080</v>
      </c>
      <c r="I470" s="160" t="s">
        <v>301</v>
      </c>
      <c r="J470" s="160"/>
      <c r="K470" s="211"/>
      <c r="L470" s="156"/>
    </row>
    <row r="471" spans="2:12" ht="30" x14ac:dyDescent="0.2">
      <c r="B471" s="110" t="s">
        <v>637</v>
      </c>
      <c r="C471"/>
      <c r="D471"/>
      <c r="E471"/>
      <c r="F471" s="153"/>
      <c r="G471" s="154">
        <v>15</v>
      </c>
      <c r="H471" s="160">
        <v>864</v>
      </c>
      <c r="I471" s="160" t="s">
        <v>301</v>
      </c>
      <c r="J471" s="160"/>
      <c r="K471" s="211"/>
      <c r="L471" s="156"/>
    </row>
    <row r="472" spans="2:12" ht="30" x14ac:dyDescent="0.2">
      <c r="B472" s="110" t="s">
        <v>638</v>
      </c>
      <c r="C472"/>
      <c r="D472"/>
      <c r="E472"/>
      <c r="F472" s="153"/>
      <c r="G472" s="154">
        <v>15</v>
      </c>
      <c r="H472" s="160">
        <v>864</v>
      </c>
      <c r="I472" s="160" t="s">
        <v>301</v>
      </c>
      <c r="J472" s="160"/>
      <c r="K472" s="211"/>
      <c r="L472" s="156"/>
    </row>
    <row r="473" spans="2:12" ht="30" x14ac:dyDescent="0.2">
      <c r="B473" s="110" t="s">
        <v>639</v>
      </c>
      <c r="C473"/>
      <c r="D473"/>
      <c r="E473"/>
      <c r="F473" s="153"/>
      <c r="G473" s="154">
        <v>15</v>
      </c>
      <c r="H473" s="160">
        <v>1552</v>
      </c>
      <c r="I473" s="160" t="s">
        <v>301</v>
      </c>
      <c r="J473" s="160"/>
      <c r="K473" s="211"/>
      <c r="L473" s="156"/>
    </row>
    <row r="474" spans="2:12" ht="45" x14ac:dyDescent="0.2">
      <c r="B474" s="110" t="s">
        <v>640</v>
      </c>
      <c r="C474"/>
      <c r="D474"/>
      <c r="E474"/>
      <c r="F474" s="153"/>
      <c r="G474" s="154">
        <v>15</v>
      </c>
      <c r="H474" s="160">
        <v>1664</v>
      </c>
      <c r="I474" s="160" t="s">
        <v>301</v>
      </c>
      <c r="J474" s="160"/>
      <c r="K474" s="211"/>
      <c r="L474" s="156"/>
    </row>
    <row r="475" spans="2:12" ht="30" x14ac:dyDescent="0.2">
      <c r="B475" s="110" t="s">
        <v>641</v>
      </c>
      <c r="C475"/>
      <c r="D475"/>
      <c r="E475"/>
      <c r="F475" s="153"/>
      <c r="G475" s="154">
        <v>15</v>
      </c>
      <c r="H475" s="160">
        <v>527</v>
      </c>
      <c r="I475" s="160" t="s">
        <v>301</v>
      </c>
      <c r="J475" s="160"/>
      <c r="K475" s="211"/>
      <c r="L475" s="156"/>
    </row>
    <row r="476" spans="2:12" ht="30" x14ac:dyDescent="0.2">
      <c r="B476" s="110" t="s">
        <v>642</v>
      </c>
      <c r="C476"/>
      <c r="D476"/>
      <c r="E476"/>
      <c r="F476" s="153"/>
      <c r="G476" s="154">
        <v>15</v>
      </c>
      <c r="H476" s="160">
        <v>540</v>
      </c>
      <c r="I476" s="160" t="s">
        <v>301</v>
      </c>
      <c r="J476" s="160"/>
      <c r="K476" s="211"/>
      <c r="L476" s="156"/>
    </row>
    <row r="477" spans="2:12" ht="30" x14ac:dyDescent="0.2">
      <c r="B477" s="110" t="s">
        <v>643</v>
      </c>
      <c r="C477"/>
      <c r="D477"/>
      <c r="E477"/>
      <c r="F477" s="153"/>
      <c r="G477" s="154">
        <v>15</v>
      </c>
      <c r="H477" s="160">
        <v>527</v>
      </c>
      <c r="I477" s="160" t="s">
        <v>301</v>
      </c>
      <c r="J477" s="160"/>
      <c r="K477" s="211"/>
      <c r="L477" s="156"/>
    </row>
    <row r="478" spans="2:12" ht="30" x14ac:dyDescent="0.2">
      <c r="B478" s="110" t="s">
        <v>644</v>
      </c>
      <c r="C478"/>
      <c r="D478"/>
      <c r="E478"/>
      <c r="F478" s="153"/>
      <c r="G478" s="154">
        <v>15</v>
      </c>
      <c r="H478" s="160">
        <v>720</v>
      </c>
      <c r="I478" s="160" t="s">
        <v>301</v>
      </c>
      <c r="J478" s="160"/>
      <c r="K478" s="211"/>
      <c r="L478" s="156"/>
    </row>
    <row r="479" spans="2:12" ht="30" x14ac:dyDescent="0.2">
      <c r="B479" s="110" t="s">
        <v>645</v>
      </c>
      <c r="C479"/>
      <c r="D479"/>
      <c r="E479"/>
      <c r="F479" s="153"/>
      <c r="G479" s="154">
        <v>15</v>
      </c>
      <c r="H479" s="160">
        <v>720</v>
      </c>
      <c r="I479" s="160" t="s">
        <v>301</v>
      </c>
      <c r="J479" s="160"/>
      <c r="K479" s="211"/>
      <c r="L479" s="156"/>
    </row>
    <row r="480" spans="2:12" ht="30" x14ac:dyDescent="0.2">
      <c r="B480" s="110" t="s">
        <v>646</v>
      </c>
      <c r="C480"/>
      <c r="D480"/>
      <c r="E480"/>
      <c r="F480" s="153"/>
      <c r="G480" s="154">
        <v>15</v>
      </c>
      <c r="H480" s="160">
        <v>1358</v>
      </c>
      <c r="I480" s="160" t="s">
        <v>301</v>
      </c>
      <c r="J480" s="160"/>
      <c r="K480" s="211"/>
      <c r="L480" s="156"/>
    </row>
    <row r="481" spans="2:12" ht="45" x14ac:dyDescent="0.2">
      <c r="B481" s="110" t="s">
        <v>647</v>
      </c>
      <c r="C481"/>
      <c r="D481"/>
      <c r="E481"/>
      <c r="F481" s="153"/>
      <c r="G481" s="154">
        <v>15</v>
      </c>
      <c r="H481" s="160">
        <v>1456</v>
      </c>
      <c r="I481" s="160" t="s">
        <v>301</v>
      </c>
      <c r="J481" s="160"/>
      <c r="K481" s="211"/>
      <c r="L481" s="156"/>
    </row>
    <row r="482" spans="2:12" ht="30" x14ac:dyDescent="0.2">
      <c r="B482" s="110" t="s">
        <v>648</v>
      </c>
      <c r="C482"/>
      <c r="D482"/>
      <c r="E482"/>
      <c r="F482" s="153"/>
      <c r="G482" s="154">
        <v>15</v>
      </c>
      <c r="H482" s="160">
        <v>496</v>
      </c>
      <c r="I482" s="160" t="s">
        <v>301</v>
      </c>
      <c r="J482" s="160"/>
      <c r="K482" s="211"/>
      <c r="L482" s="156"/>
    </row>
    <row r="483" spans="2:12" ht="30" x14ac:dyDescent="0.2">
      <c r="B483" s="110" t="s">
        <v>649</v>
      </c>
      <c r="C483"/>
      <c r="D483"/>
      <c r="E483"/>
      <c r="F483" s="153"/>
      <c r="G483" s="154">
        <v>15</v>
      </c>
      <c r="H483" s="160">
        <v>480</v>
      </c>
      <c r="I483" s="160" t="s">
        <v>301</v>
      </c>
      <c r="J483" s="160"/>
      <c r="K483" s="211"/>
      <c r="L483" s="156"/>
    </row>
    <row r="484" spans="2:12" ht="30" x14ac:dyDescent="0.2">
      <c r="B484" s="110" t="s">
        <v>650</v>
      </c>
      <c r="C484"/>
      <c r="D484"/>
      <c r="E484"/>
      <c r="F484" s="153"/>
      <c r="G484" s="154">
        <v>15</v>
      </c>
      <c r="H484" s="160">
        <v>496</v>
      </c>
      <c r="I484" s="160" t="s">
        <v>301</v>
      </c>
      <c r="J484" s="160"/>
      <c r="K484" s="211"/>
      <c r="L484" s="156"/>
    </row>
    <row r="485" spans="2:12" x14ac:dyDescent="0.2">
      <c r="B485" s="6"/>
      <c r="E485" s="9"/>
      <c r="F485" s="153"/>
      <c r="G485" s="154"/>
      <c r="H485" s="160"/>
      <c r="I485" s="160"/>
      <c r="J485" s="160"/>
      <c r="K485" s="211"/>
      <c r="L485" s="156"/>
    </row>
    <row r="486" spans="2:12" ht="30.75" x14ac:dyDescent="0.25">
      <c r="B486" s="8" t="s">
        <v>459</v>
      </c>
      <c r="D486" s="46" t="s">
        <v>372</v>
      </c>
      <c r="E486" s="9"/>
      <c r="F486" s="153"/>
      <c r="G486" s="154"/>
      <c r="H486" s="160"/>
      <c r="I486" s="160"/>
      <c r="J486" s="160"/>
      <c r="K486" s="211"/>
      <c r="L486" s="156"/>
    </row>
    <row r="487" spans="2:12" x14ac:dyDescent="0.2">
      <c r="B487" s="63" t="s">
        <v>373</v>
      </c>
      <c r="E487" s="9"/>
      <c r="F487" s="153"/>
      <c r="G487" s="154"/>
      <c r="H487" s="160"/>
      <c r="I487" s="160"/>
      <c r="J487" s="160"/>
      <c r="K487" s="211"/>
      <c r="L487" s="156"/>
    </row>
    <row r="488" spans="2:12" ht="30" x14ac:dyDescent="0.2">
      <c r="B488" s="4" t="s">
        <v>462</v>
      </c>
      <c r="E488" s="9"/>
      <c r="F488" s="153"/>
      <c r="G488" s="154"/>
      <c r="H488" s="160"/>
      <c r="I488" s="160"/>
      <c r="J488" s="160"/>
      <c r="K488" s="211"/>
      <c r="L488" s="156"/>
    </row>
    <row r="489" spans="2:12" x14ac:dyDescent="0.2">
      <c r="B489" s="81" t="s">
        <v>374</v>
      </c>
      <c r="E489" s="9"/>
      <c r="F489" s="153"/>
      <c r="G489" s="154">
        <v>16</v>
      </c>
      <c r="H489" s="160" t="e">
        <f>#REF!</f>
        <v>#REF!</v>
      </c>
      <c r="I489" s="160" t="e">
        <f t="shared" ref="I489:I491" si="2">H489</f>
        <v>#REF!</v>
      </c>
      <c r="J489" s="160"/>
      <c r="K489" s="211"/>
      <c r="L489" s="156"/>
    </row>
    <row r="490" spans="2:12" x14ac:dyDescent="0.2">
      <c r="B490" s="82" t="s">
        <v>375</v>
      </c>
      <c r="E490" s="9"/>
      <c r="F490" s="153"/>
      <c r="G490" s="154">
        <v>16</v>
      </c>
      <c r="H490" s="160" t="e">
        <f>#REF!</f>
        <v>#REF!</v>
      </c>
      <c r="I490" s="160" t="e">
        <f t="shared" si="2"/>
        <v>#REF!</v>
      </c>
      <c r="J490" s="160"/>
      <c r="K490" s="211"/>
      <c r="L490" s="156"/>
    </row>
    <row r="491" spans="2:12" x14ac:dyDescent="0.2">
      <c r="B491" s="82" t="s">
        <v>376</v>
      </c>
      <c r="E491" s="9"/>
      <c r="F491" s="153"/>
      <c r="G491" s="154">
        <v>16</v>
      </c>
      <c r="H491" s="160" t="e">
        <f>#REF!</f>
        <v>#REF!</v>
      </c>
      <c r="I491" s="160" t="e">
        <f t="shared" si="2"/>
        <v>#REF!</v>
      </c>
      <c r="J491" s="160"/>
      <c r="K491" s="211"/>
      <c r="L491" s="156"/>
    </row>
    <row r="492" spans="2:12" x14ac:dyDescent="0.2">
      <c r="B492" s="4" t="s">
        <v>377</v>
      </c>
      <c r="E492" s="9"/>
      <c r="F492" s="153"/>
      <c r="G492" s="154"/>
      <c r="H492" s="160"/>
      <c r="I492" s="160"/>
      <c r="J492" s="160"/>
      <c r="K492" s="211"/>
      <c r="L492" s="156"/>
    </row>
    <row r="493" spans="2:12" x14ac:dyDescent="0.2">
      <c r="B493" s="81" t="s">
        <v>374</v>
      </c>
      <c r="E493" s="9"/>
      <c r="F493" s="153"/>
      <c r="G493" s="154">
        <v>16</v>
      </c>
      <c r="H493" s="160" t="e">
        <f>#REF!</f>
        <v>#REF!</v>
      </c>
      <c r="I493" s="160" t="e">
        <f t="shared" ref="I493:I495" si="3">H493</f>
        <v>#REF!</v>
      </c>
      <c r="J493" s="160"/>
      <c r="K493" s="211"/>
      <c r="L493" s="156"/>
    </row>
    <row r="494" spans="2:12" x14ac:dyDescent="0.2">
      <c r="B494" s="82" t="s">
        <v>375</v>
      </c>
      <c r="E494" s="9"/>
      <c r="F494" s="153"/>
      <c r="G494" s="154">
        <v>16</v>
      </c>
      <c r="H494" s="160" t="e">
        <f>#REF!</f>
        <v>#REF!</v>
      </c>
      <c r="I494" s="160" t="e">
        <f t="shared" si="3"/>
        <v>#REF!</v>
      </c>
      <c r="J494" s="160"/>
      <c r="K494" s="211"/>
      <c r="L494" s="156"/>
    </row>
    <row r="495" spans="2:12" x14ac:dyDescent="0.2">
      <c r="B495" s="82" t="s">
        <v>376</v>
      </c>
      <c r="E495" s="9"/>
      <c r="F495" s="153"/>
      <c r="G495" s="154">
        <v>16</v>
      </c>
      <c r="H495" s="160" t="e">
        <f>#REF!</f>
        <v>#REF!</v>
      </c>
      <c r="I495" s="160" t="e">
        <f t="shared" si="3"/>
        <v>#REF!</v>
      </c>
      <c r="J495" s="160"/>
      <c r="K495" s="211"/>
      <c r="L495" s="156"/>
    </row>
    <row r="496" spans="2:12" x14ac:dyDescent="0.2">
      <c r="B496" s="4" t="s">
        <v>378</v>
      </c>
      <c r="E496" s="9"/>
      <c r="F496" s="153"/>
      <c r="G496" s="154"/>
      <c r="H496" s="160"/>
      <c r="I496" s="160"/>
      <c r="J496" s="160"/>
      <c r="K496" s="211"/>
      <c r="L496" s="156"/>
    </row>
    <row r="497" spans="2:12" x14ac:dyDescent="0.2">
      <c r="B497" s="82" t="s">
        <v>379</v>
      </c>
      <c r="E497" s="9"/>
      <c r="F497" s="153"/>
      <c r="G497" s="154">
        <v>16</v>
      </c>
      <c r="H497" s="160" t="e">
        <f>#REF!</f>
        <v>#REF!</v>
      </c>
      <c r="I497" s="160" t="e">
        <f>H497</f>
        <v>#REF!</v>
      </c>
      <c r="J497" s="160"/>
      <c r="K497" s="211"/>
      <c r="L497" s="156"/>
    </row>
    <row r="498" spans="2:12" ht="30" x14ac:dyDescent="0.2">
      <c r="B498" s="4" t="s">
        <v>380</v>
      </c>
      <c r="E498" s="9"/>
      <c r="F498" s="153"/>
      <c r="G498" s="154"/>
      <c r="H498" s="160"/>
      <c r="I498" s="160"/>
      <c r="J498" s="160"/>
      <c r="K498" s="211"/>
      <c r="L498" s="156"/>
    </row>
    <row r="499" spans="2:12" ht="30" x14ac:dyDescent="0.2">
      <c r="B499" s="82" t="s">
        <v>381</v>
      </c>
      <c r="E499" s="9"/>
      <c r="F499" s="153"/>
      <c r="G499" s="154">
        <v>16</v>
      </c>
      <c r="H499" s="160" t="e">
        <f>#REF!</f>
        <v>#REF!</v>
      </c>
      <c r="I499" s="160" t="e">
        <f>H499</f>
        <v>#REF!</v>
      </c>
      <c r="J499" s="160"/>
      <c r="K499" s="211"/>
      <c r="L499" s="156"/>
    </row>
    <row r="500" spans="2:12" ht="30" x14ac:dyDescent="0.2">
      <c r="B500" s="4" t="s">
        <v>382</v>
      </c>
      <c r="E500" s="9"/>
      <c r="F500" s="153"/>
      <c r="G500" s="154">
        <v>16</v>
      </c>
      <c r="H500" s="160" t="e">
        <f>#REF!</f>
        <v>#REF!</v>
      </c>
      <c r="I500" s="160" t="e">
        <f>H500</f>
        <v>#REF!</v>
      </c>
      <c r="J500" s="160"/>
      <c r="K500" s="211"/>
      <c r="L500" s="156"/>
    </row>
    <row r="501" spans="2:12" x14ac:dyDescent="0.2">
      <c r="B501" s="4" t="s">
        <v>383</v>
      </c>
      <c r="E501" s="9"/>
      <c r="F501" s="153"/>
      <c r="G501" s="154"/>
      <c r="H501" s="160"/>
      <c r="I501" s="160"/>
      <c r="J501" s="160"/>
      <c r="K501" s="211"/>
      <c r="L501" s="156"/>
    </row>
    <row r="502" spans="2:12" ht="30" x14ac:dyDescent="0.2">
      <c r="B502" s="82" t="s">
        <v>384</v>
      </c>
      <c r="E502" s="9"/>
      <c r="F502" s="153"/>
      <c r="G502" s="154">
        <v>16</v>
      </c>
      <c r="H502" s="160" t="e">
        <f>#REF!</f>
        <v>#REF!</v>
      </c>
      <c r="I502" s="160" t="e">
        <f t="shared" ref="I502:I504" si="4">H502</f>
        <v>#REF!</v>
      </c>
      <c r="J502" s="160"/>
      <c r="K502" s="211"/>
      <c r="L502" s="156"/>
    </row>
    <row r="503" spans="2:12" ht="30" x14ac:dyDescent="0.2">
      <c r="B503" s="82" t="s">
        <v>385</v>
      </c>
      <c r="E503" s="9"/>
      <c r="F503" s="153"/>
      <c r="G503" s="154">
        <v>16</v>
      </c>
      <c r="H503" s="160" t="e">
        <f>#REF!</f>
        <v>#REF!</v>
      </c>
      <c r="I503" s="160" t="e">
        <f t="shared" si="4"/>
        <v>#REF!</v>
      </c>
      <c r="J503" s="160"/>
      <c r="K503" s="211"/>
      <c r="L503" s="156"/>
    </row>
    <row r="504" spans="2:12" ht="30" x14ac:dyDescent="0.2">
      <c r="B504" s="82" t="s">
        <v>386</v>
      </c>
      <c r="E504" s="9"/>
      <c r="F504" s="153"/>
      <c r="G504" s="154">
        <v>16</v>
      </c>
      <c r="H504" s="160" t="e">
        <f>#REF!</f>
        <v>#REF!</v>
      </c>
      <c r="I504" s="160" t="e">
        <f t="shared" si="4"/>
        <v>#REF!</v>
      </c>
      <c r="J504" s="160"/>
      <c r="K504" s="211"/>
      <c r="L504" s="156"/>
    </row>
    <row r="505" spans="2:12" ht="30" x14ac:dyDescent="0.2">
      <c r="B505" s="4" t="s">
        <v>387</v>
      </c>
      <c r="E505" s="9"/>
      <c r="F505" s="153"/>
      <c r="G505" s="154"/>
      <c r="H505" s="160"/>
      <c r="I505" s="160"/>
      <c r="J505" s="160"/>
      <c r="K505" s="211"/>
      <c r="L505" s="156"/>
    </row>
    <row r="506" spans="2:12" x14ac:dyDescent="0.2">
      <c r="B506" s="81" t="s">
        <v>388</v>
      </c>
      <c r="E506" s="9"/>
      <c r="F506" s="153"/>
      <c r="G506" s="154">
        <v>16</v>
      </c>
      <c r="H506" s="160" t="e">
        <f>#REF!</f>
        <v>#REF!</v>
      </c>
      <c r="I506" s="160" t="e">
        <f t="shared" ref="I506:I508" si="5">H506</f>
        <v>#REF!</v>
      </c>
      <c r="J506" s="160"/>
      <c r="K506" s="211"/>
      <c r="L506" s="156"/>
    </row>
    <row r="507" spans="2:12" x14ac:dyDescent="0.2">
      <c r="B507" s="82" t="s">
        <v>389</v>
      </c>
      <c r="E507" s="9"/>
      <c r="F507" s="153"/>
      <c r="G507" s="154">
        <v>16</v>
      </c>
      <c r="H507" s="160" t="e">
        <f>#REF!</f>
        <v>#REF!</v>
      </c>
      <c r="I507" s="160" t="e">
        <f t="shared" si="5"/>
        <v>#REF!</v>
      </c>
      <c r="J507" s="160"/>
      <c r="K507" s="211"/>
      <c r="L507" s="156"/>
    </row>
    <row r="508" spans="2:12" ht="30" x14ac:dyDescent="0.2">
      <c r="B508" s="82" t="s">
        <v>386</v>
      </c>
      <c r="E508" s="9"/>
      <c r="F508" s="153"/>
      <c r="G508" s="154">
        <v>16</v>
      </c>
      <c r="H508" s="160" t="e">
        <f>#REF!</f>
        <v>#REF!</v>
      </c>
      <c r="I508" s="160" t="e">
        <f t="shared" si="5"/>
        <v>#REF!</v>
      </c>
      <c r="J508" s="160"/>
      <c r="K508" s="211"/>
      <c r="L508" s="156"/>
    </row>
    <row r="509" spans="2:12" ht="30" x14ac:dyDescent="0.2">
      <c r="B509" s="4" t="s">
        <v>390</v>
      </c>
      <c r="E509" s="9"/>
      <c r="F509" s="153"/>
      <c r="G509" s="154"/>
      <c r="H509" s="160"/>
      <c r="I509" s="160"/>
      <c r="J509" s="160"/>
      <c r="K509" s="211"/>
      <c r="L509" s="156"/>
    </row>
    <row r="510" spans="2:12" x14ac:dyDescent="0.2">
      <c r="B510" s="81" t="s">
        <v>374</v>
      </c>
      <c r="E510" s="9"/>
      <c r="F510" s="153"/>
      <c r="G510" s="154">
        <v>16</v>
      </c>
      <c r="H510" s="160" t="e">
        <f>#REF!</f>
        <v>#REF!</v>
      </c>
      <c r="I510" s="160" t="e">
        <f t="shared" ref="I510:I512" si="6">H510</f>
        <v>#REF!</v>
      </c>
      <c r="J510" s="160"/>
      <c r="K510" s="211"/>
      <c r="L510" s="156"/>
    </row>
    <row r="511" spans="2:12" x14ac:dyDescent="0.2">
      <c r="B511" s="82" t="s">
        <v>375</v>
      </c>
      <c r="E511" s="9"/>
      <c r="F511" s="153"/>
      <c r="G511" s="154">
        <v>16</v>
      </c>
      <c r="H511" s="160" t="e">
        <f>#REF!</f>
        <v>#REF!</v>
      </c>
      <c r="I511" s="160" t="e">
        <f t="shared" si="6"/>
        <v>#REF!</v>
      </c>
      <c r="J511" s="160"/>
      <c r="K511" s="211"/>
      <c r="L511" s="156"/>
    </row>
    <row r="512" spans="2:12" x14ac:dyDescent="0.2">
      <c r="B512" s="82" t="s">
        <v>391</v>
      </c>
      <c r="E512" s="9"/>
      <c r="F512" s="153"/>
      <c r="G512" s="154">
        <v>16</v>
      </c>
      <c r="H512" s="160" t="e">
        <f>#REF!</f>
        <v>#REF!</v>
      </c>
      <c r="I512" s="160" t="e">
        <f t="shared" si="6"/>
        <v>#REF!</v>
      </c>
      <c r="J512" s="160"/>
      <c r="K512" s="211"/>
      <c r="L512" s="156"/>
    </row>
    <row r="513" spans="2:12" x14ac:dyDescent="0.2">
      <c r="B513" s="4"/>
      <c r="E513" s="9"/>
      <c r="F513" s="153"/>
      <c r="G513" s="154"/>
      <c r="H513" s="160"/>
      <c r="I513" s="160"/>
      <c r="J513" s="160"/>
      <c r="K513" s="211"/>
      <c r="L513" s="156"/>
    </row>
    <row r="514" spans="2:12" x14ac:dyDescent="0.2">
      <c r="B514" s="63" t="s">
        <v>392</v>
      </c>
      <c r="E514" s="9"/>
      <c r="F514" s="153"/>
      <c r="G514" s="154"/>
      <c r="H514" s="160"/>
      <c r="I514" s="160"/>
      <c r="J514" s="160"/>
      <c r="K514" s="211"/>
      <c r="L514" s="156"/>
    </row>
    <row r="515" spans="2:12" ht="30" x14ac:dyDescent="0.2">
      <c r="B515" s="4" t="s">
        <v>393</v>
      </c>
      <c r="E515" s="9"/>
      <c r="F515" s="153"/>
      <c r="G515" s="154">
        <v>16</v>
      </c>
      <c r="H515" s="160" t="e">
        <f>#REF!</f>
        <v>#REF!</v>
      </c>
      <c r="I515" s="160" t="e">
        <f t="shared" ref="I515:I530" si="7">H515</f>
        <v>#REF!</v>
      </c>
      <c r="J515" s="160"/>
      <c r="K515" s="211"/>
      <c r="L515" s="156"/>
    </row>
    <row r="516" spans="2:12" ht="30" x14ac:dyDescent="0.2">
      <c r="B516" s="4" t="s">
        <v>463</v>
      </c>
      <c r="E516" s="9"/>
      <c r="F516" s="153"/>
      <c r="G516" s="154">
        <v>16</v>
      </c>
      <c r="H516" s="160" t="e">
        <f>#REF!</f>
        <v>#REF!</v>
      </c>
      <c r="I516" s="160" t="e">
        <f t="shared" si="7"/>
        <v>#REF!</v>
      </c>
      <c r="J516" s="160"/>
      <c r="K516" s="211"/>
      <c r="L516" s="156"/>
    </row>
    <row r="517" spans="2:12" x14ac:dyDescent="0.2">
      <c r="B517" s="4" t="s">
        <v>464</v>
      </c>
      <c r="E517" s="9"/>
      <c r="F517" s="153"/>
      <c r="G517" s="154">
        <v>16</v>
      </c>
      <c r="H517" s="160" t="e">
        <f>#REF!</f>
        <v>#REF!</v>
      </c>
      <c r="I517" s="160" t="e">
        <f t="shared" si="7"/>
        <v>#REF!</v>
      </c>
      <c r="J517" s="160"/>
      <c r="K517" s="211"/>
      <c r="L517" s="156"/>
    </row>
    <row r="518" spans="2:12" x14ac:dyDescent="0.2">
      <c r="B518" s="4" t="s">
        <v>394</v>
      </c>
      <c r="E518" s="9"/>
      <c r="F518" s="153"/>
      <c r="G518" s="154">
        <v>16</v>
      </c>
      <c r="H518" s="160" t="e">
        <f>#REF!</f>
        <v>#REF!</v>
      </c>
      <c r="I518" s="160" t="e">
        <f t="shared" si="7"/>
        <v>#REF!</v>
      </c>
      <c r="J518" s="160"/>
      <c r="K518" s="211"/>
      <c r="L518" s="156"/>
    </row>
    <row r="519" spans="2:12" x14ac:dyDescent="0.2">
      <c r="B519" s="4" t="s">
        <v>395</v>
      </c>
      <c r="E519" s="9"/>
      <c r="F519" s="153"/>
      <c r="G519" s="154">
        <v>16</v>
      </c>
      <c r="H519" s="160" t="e">
        <f>#REF!</f>
        <v>#REF!</v>
      </c>
      <c r="I519" s="160" t="e">
        <f t="shared" si="7"/>
        <v>#REF!</v>
      </c>
      <c r="J519" s="160"/>
      <c r="K519" s="211"/>
      <c r="L519" s="156"/>
    </row>
    <row r="520" spans="2:12" x14ac:dyDescent="0.2">
      <c r="B520" s="4" t="s">
        <v>396</v>
      </c>
      <c r="E520" s="9"/>
      <c r="F520" s="153"/>
      <c r="G520" s="154">
        <v>16</v>
      </c>
      <c r="H520" s="160" t="e">
        <f>#REF!</f>
        <v>#REF!</v>
      </c>
      <c r="I520" s="160" t="e">
        <f t="shared" si="7"/>
        <v>#REF!</v>
      </c>
      <c r="J520" s="160"/>
      <c r="K520" s="211"/>
      <c r="L520" s="156"/>
    </row>
    <row r="521" spans="2:12" x14ac:dyDescent="0.2">
      <c r="B521" s="4" t="s">
        <v>397</v>
      </c>
      <c r="E521" s="9"/>
      <c r="F521" s="153"/>
      <c r="G521" s="154">
        <v>16</v>
      </c>
      <c r="H521" s="160" t="e">
        <f>#REF!</f>
        <v>#REF!</v>
      </c>
      <c r="I521" s="160" t="e">
        <f t="shared" si="7"/>
        <v>#REF!</v>
      </c>
      <c r="J521" s="160"/>
      <c r="K521" s="211"/>
      <c r="L521" s="156"/>
    </row>
    <row r="522" spans="2:12" x14ac:dyDescent="0.2">
      <c r="B522" s="4" t="s">
        <v>398</v>
      </c>
      <c r="E522" s="9"/>
      <c r="F522" s="153"/>
      <c r="G522" s="154">
        <v>16</v>
      </c>
      <c r="H522" s="160" t="e">
        <f>#REF!</f>
        <v>#REF!</v>
      </c>
      <c r="I522" s="160" t="e">
        <f t="shared" si="7"/>
        <v>#REF!</v>
      </c>
      <c r="J522" s="160"/>
      <c r="K522" s="211"/>
      <c r="L522" s="156"/>
    </row>
    <row r="523" spans="2:12" x14ac:dyDescent="0.2">
      <c r="B523" s="4" t="s">
        <v>399</v>
      </c>
      <c r="E523" s="9"/>
      <c r="F523" s="153"/>
      <c r="G523" s="154">
        <v>16</v>
      </c>
      <c r="H523" s="160" t="e">
        <f>#REF!</f>
        <v>#REF!</v>
      </c>
      <c r="I523" s="160" t="e">
        <f t="shared" si="7"/>
        <v>#REF!</v>
      </c>
      <c r="J523" s="160"/>
      <c r="K523" s="211"/>
      <c r="L523" s="156"/>
    </row>
    <row r="524" spans="2:12" x14ac:dyDescent="0.2">
      <c r="B524" s="4" t="s">
        <v>400</v>
      </c>
      <c r="E524" s="9"/>
      <c r="F524" s="153"/>
      <c r="G524" s="154">
        <v>16</v>
      </c>
      <c r="H524" s="160" t="e">
        <f>#REF!</f>
        <v>#REF!</v>
      </c>
      <c r="I524" s="160" t="e">
        <f t="shared" si="7"/>
        <v>#REF!</v>
      </c>
      <c r="J524" s="160"/>
      <c r="K524" s="211"/>
      <c r="L524" s="156"/>
    </row>
    <row r="525" spans="2:12" x14ac:dyDescent="0.2">
      <c r="B525" s="4" t="s">
        <v>401</v>
      </c>
      <c r="E525" s="9"/>
      <c r="F525" s="153"/>
      <c r="G525" s="154">
        <v>16</v>
      </c>
      <c r="H525" s="160" t="e">
        <f>#REF!</f>
        <v>#REF!</v>
      </c>
      <c r="I525" s="160" t="e">
        <f t="shared" si="7"/>
        <v>#REF!</v>
      </c>
      <c r="J525" s="160"/>
      <c r="K525" s="211"/>
      <c r="L525" s="156"/>
    </row>
    <row r="526" spans="2:12" x14ac:dyDescent="0.2">
      <c r="B526" s="4" t="s">
        <v>402</v>
      </c>
      <c r="E526" s="9"/>
      <c r="F526" s="153"/>
      <c r="G526" s="154">
        <v>16</v>
      </c>
      <c r="H526" s="160" t="e">
        <f>#REF!</f>
        <v>#REF!</v>
      </c>
      <c r="I526" s="160" t="e">
        <f t="shared" si="7"/>
        <v>#REF!</v>
      </c>
      <c r="J526" s="160"/>
      <c r="K526" s="211"/>
      <c r="L526" s="156"/>
    </row>
    <row r="527" spans="2:12" x14ac:dyDescent="0.2">
      <c r="B527" s="4" t="s">
        <v>403</v>
      </c>
      <c r="E527" s="9"/>
      <c r="F527" s="153"/>
      <c r="G527" s="154">
        <v>16</v>
      </c>
      <c r="H527" s="160" t="e">
        <f>#REF!</f>
        <v>#REF!</v>
      </c>
      <c r="I527" s="160" t="e">
        <f t="shared" si="7"/>
        <v>#REF!</v>
      </c>
      <c r="J527" s="160"/>
      <c r="K527" s="211"/>
      <c r="L527" s="156"/>
    </row>
    <row r="528" spans="2:12" x14ac:dyDescent="0.2">
      <c r="B528" s="4" t="s">
        <v>404</v>
      </c>
      <c r="E528" s="9"/>
      <c r="F528" s="153"/>
      <c r="G528" s="154">
        <v>16</v>
      </c>
      <c r="H528" s="160" t="e">
        <f>#REF!</f>
        <v>#REF!</v>
      </c>
      <c r="I528" s="160" t="e">
        <f t="shared" si="7"/>
        <v>#REF!</v>
      </c>
      <c r="J528" s="160"/>
      <c r="K528" s="211"/>
      <c r="L528" s="156"/>
    </row>
    <row r="529" spans="2:12" ht="30" x14ac:dyDescent="0.2">
      <c r="B529" s="4" t="s">
        <v>405</v>
      </c>
      <c r="E529" s="9"/>
      <c r="F529" s="153"/>
      <c r="G529" s="154">
        <v>16</v>
      </c>
      <c r="H529" s="160" t="e">
        <f>#REF!</f>
        <v>#REF!</v>
      </c>
      <c r="I529" s="160" t="e">
        <f t="shared" si="7"/>
        <v>#REF!</v>
      </c>
      <c r="J529" s="160"/>
      <c r="K529" s="211"/>
      <c r="L529" s="156"/>
    </row>
    <row r="530" spans="2:12" ht="45" x14ac:dyDescent="0.2">
      <c r="B530" s="4" t="s">
        <v>406</v>
      </c>
      <c r="E530" s="9"/>
      <c r="F530" s="153"/>
      <c r="G530" s="154">
        <v>16</v>
      </c>
      <c r="H530" s="160" t="e">
        <f>#REF!</f>
        <v>#REF!</v>
      </c>
      <c r="I530" s="160" t="e">
        <f t="shared" si="7"/>
        <v>#REF!</v>
      </c>
      <c r="J530" s="160"/>
      <c r="K530" s="211"/>
      <c r="L530" s="156"/>
    </row>
    <row r="531" spans="2:12" x14ac:dyDescent="0.2">
      <c r="B531" s="4"/>
      <c r="E531" s="9"/>
      <c r="F531" s="153"/>
      <c r="G531" s="154"/>
      <c r="H531" s="160"/>
      <c r="I531" s="160"/>
      <c r="J531" s="160"/>
      <c r="K531" s="211"/>
      <c r="L531" s="156"/>
    </row>
    <row r="532" spans="2:12" x14ac:dyDescent="0.2">
      <c r="B532" s="63" t="s">
        <v>407</v>
      </c>
      <c r="E532" s="9"/>
      <c r="F532" s="153"/>
      <c r="G532" s="154"/>
      <c r="H532" s="160"/>
      <c r="I532" s="160"/>
      <c r="J532" s="160"/>
      <c r="K532" s="211"/>
      <c r="L532" s="156"/>
    </row>
    <row r="533" spans="2:12" ht="30" x14ac:dyDescent="0.2">
      <c r="B533" s="4" t="s">
        <v>408</v>
      </c>
      <c r="E533" s="9"/>
      <c r="F533" s="153"/>
      <c r="G533" s="154">
        <v>16</v>
      </c>
      <c r="H533" s="160" t="e">
        <f>#REF!</f>
        <v>#REF!</v>
      </c>
      <c r="I533" s="160" t="e">
        <f t="shared" ref="I533:I548" si="8">H533</f>
        <v>#REF!</v>
      </c>
      <c r="J533" s="160"/>
      <c r="K533" s="211"/>
      <c r="L533" s="156"/>
    </row>
    <row r="534" spans="2:12" ht="30" x14ac:dyDescent="0.2">
      <c r="B534" s="4" t="s">
        <v>409</v>
      </c>
      <c r="E534" s="9"/>
      <c r="F534" s="153"/>
      <c r="G534" s="154">
        <v>16</v>
      </c>
      <c r="H534" s="160" t="e">
        <f>#REF!</f>
        <v>#REF!</v>
      </c>
      <c r="I534" s="160" t="e">
        <f t="shared" si="8"/>
        <v>#REF!</v>
      </c>
      <c r="J534" s="160"/>
      <c r="K534" s="211"/>
      <c r="L534" s="156"/>
    </row>
    <row r="535" spans="2:12" ht="30" x14ac:dyDescent="0.2">
      <c r="B535" s="4" t="s">
        <v>410</v>
      </c>
      <c r="E535" s="9"/>
      <c r="F535" s="153"/>
      <c r="G535" s="154">
        <v>16</v>
      </c>
      <c r="H535" s="160" t="e">
        <f>#REF!</f>
        <v>#REF!</v>
      </c>
      <c r="I535" s="160" t="e">
        <f t="shared" si="8"/>
        <v>#REF!</v>
      </c>
      <c r="J535" s="160"/>
      <c r="K535" s="211"/>
      <c r="L535" s="156"/>
    </row>
    <row r="536" spans="2:12" ht="30" x14ac:dyDescent="0.2">
      <c r="B536" s="4" t="s">
        <v>411</v>
      </c>
      <c r="E536" s="9"/>
      <c r="F536" s="153"/>
      <c r="G536" s="154">
        <v>16</v>
      </c>
      <c r="H536" s="160" t="e">
        <f>#REF!</f>
        <v>#REF!</v>
      </c>
      <c r="I536" s="160" t="e">
        <f t="shared" si="8"/>
        <v>#REF!</v>
      </c>
      <c r="J536" s="160"/>
      <c r="K536" s="211"/>
      <c r="L536" s="156"/>
    </row>
    <row r="537" spans="2:12" ht="30" x14ac:dyDescent="0.2">
      <c r="B537" s="4" t="s">
        <v>412</v>
      </c>
      <c r="E537" s="9"/>
      <c r="F537" s="153"/>
      <c r="G537" s="154">
        <v>16</v>
      </c>
      <c r="H537" s="160" t="e">
        <f>#REF!</f>
        <v>#REF!</v>
      </c>
      <c r="I537" s="160" t="e">
        <f t="shared" si="8"/>
        <v>#REF!</v>
      </c>
      <c r="J537" s="160"/>
      <c r="K537" s="211"/>
      <c r="L537" s="156"/>
    </row>
    <row r="538" spans="2:12" ht="30" x14ac:dyDescent="0.2">
      <c r="B538" s="4" t="s">
        <v>413</v>
      </c>
      <c r="E538" s="9"/>
      <c r="F538" s="153"/>
      <c r="G538" s="154">
        <v>16</v>
      </c>
      <c r="H538" s="160" t="e">
        <f>#REF!</f>
        <v>#REF!</v>
      </c>
      <c r="I538" s="160" t="e">
        <f t="shared" si="8"/>
        <v>#REF!</v>
      </c>
      <c r="J538" s="160"/>
      <c r="K538" s="211"/>
      <c r="L538" s="156"/>
    </row>
    <row r="539" spans="2:12" x14ac:dyDescent="0.2">
      <c r="B539" s="4" t="s">
        <v>414</v>
      </c>
      <c r="E539" s="9"/>
      <c r="F539" s="153"/>
      <c r="G539" s="154">
        <v>16</v>
      </c>
      <c r="H539" s="160" t="e">
        <f>#REF!</f>
        <v>#REF!</v>
      </c>
      <c r="I539" s="160" t="e">
        <f t="shared" si="8"/>
        <v>#REF!</v>
      </c>
      <c r="J539" s="160"/>
      <c r="K539" s="211"/>
      <c r="L539" s="156"/>
    </row>
    <row r="540" spans="2:12" ht="60" x14ac:dyDescent="0.2">
      <c r="B540" s="4" t="s">
        <v>415</v>
      </c>
      <c r="E540" s="9"/>
      <c r="F540" s="153"/>
      <c r="G540" s="154">
        <v>16</v>
      </c>
      <c r="H540" s="160" t="e">
        <f>#REF!</f>
        <v>#REF!</v>
      </c>
      <c r="I540" s="160" t="e">
        <f t="shared" si="8"/>
        <v>#REF!</v>
      </c>
      <c r="J540" s="160"/>
      <c r="K540" s="211"/>
      <c r="L540" s="156"/>
    </row>
    <row r="541" spans="2:12" ht="30" x14ac:dyDescent="0.2">
      <c r="B541" s="4" t="s">
        <v>416</v>
      </c>
      <c r="E541" s="9"/>
      <c r="F541" s="153"/>
      <c r="G541" s="154">
        <v>16</v>
      </c>
      <c r="H541" s="160" t="e">
        <f>#REF!</f>
        <v>#REF!</v>
      </c>
      <c r="I541" s="160" t="e">
        <f t="shared" si="8"/>
        <v>#REF!</v>
      </c>
      <c r="J541" s="160"/>
      <c r="K541" s="211"/>
      <c r="L541" s="156"/>
    </row>
    <row r="542" spans="2:12" ht="30" x14ac:dyDescent="0.2">
      <c r="B542" s="4" t="s">
        <v>417</v>
      </c>
      <c r="E542" s="9"/>
      <c r="F542" s="153"/>
      <c r="G542" s="154">
        <v>16</v>
      </c>
      <c r="H542" s="160" t="e">
        <f>#REF!</f>
        <v>#REF!</v>
      </c>
      <c r="I542" s="160" t="e">
        <f t="shared" si="8"/>
        <v>#REF!</v>
      </c>
      <c r="J542" s="160"/>
      <c r="K542" s="211"/>
      <c r="L542" s="156"/>
    </row>
    <row r="543" spans="2:12" ht="30" x14ac:dyDescent="0.2">
      <c r="B543" s="4" t="s">
        <v>418</v>
      </c>
      <c r="E543" s="9"/>
      <c r="F543" s="153"/>
      <c r="G543" s="154">
        <v>16</v>
      </c>
      <c r="H543" s="160" t="e">
        <f>#REF!</f>
        <v>#REF!</v>
      </c>
      <c r="I543" s="160" t="e">
        <f t="shared" si="8"/>
        <v>#REF!</v>
      </c>
      <c r="J543" s="160"/>
      <c r="K543" s="211"/>
      <c r="L543" s="156"/>
    </row>
    <row r="544" spans="2:12" x14ac:dyDescent="0.2">
      <c r="B544" s="4" t="s">
        <v>419</v>
      </c>
      <c r="E544" s="9"/>
      <c r="F544" s="153"/>
      <c r="G544" s="154">
        <v>16</v>
      </c>
      <c r="H544" s="160" t="e">
        <f>#REF!</f>
        <v>#REF!</v>
      </c>
      <c r="I544" s="160" t="e">
        <f t="shared" si="8"/>
        <v>#REF!</v>
      </c>
      <c r="J544" s="160"/>
      <c r="K544" s="211"/>
      <c r="L544" s="156"/>
    </row>
    <row r="545" spans="2:15" ht="60" x14ac:dyDescent="0.2">
      <c r="B545" s="4" t="s">
        <v>420</v>
      </c>
      <c r="E545" s="9"/>
      <c r="F545" s="153"/>
      <c r="G545" s="154">
        <v>16</v>
      </c>
      <c r="H545" s="160" t="e">
        <f>#REF!</f>
        <v>#REF!</v>
      </c>
      <c r="I545" s="160" t="e">
        <f t="shared" si="8"/>
        <v>#REF!</v>
      </c>
      <c r="J545" s="160"/>
      <c r="K545" s="211"/>
      <c r="L545" s="156"/>
    </row>
    <row r="546" spans="2:15" ht="30" x14ac:dyDescent="0.2">
      <c r="B546" s="4" t="s">
        <v>421</v>
      </c>
      <c r="E546" s="9"/>
      <c r="F546" s="153"/>
      <c r="G546" s="154">
        <v>16</v>
      </c>
      <c r="H546" s="160" t="e">
        <f>#REF!</f>
        <v>#REF!</v>
      </c>
      <c r="I546" s="160" t="e">
        <f t="shared" si="8"/>
        <v>#REF!</v>
      </c>
      <c r="J546" s="160"/>
      <c r="K546" s="211"/>
      <c r="L546" s="156"/>
    </row>
    <row r="547" spans="2:15" ht="45" x14ac:dyDescent="0.2">
      <c r="B547" s="4" t="s">
        <v>422</v>
      </c>
      <c r="E547" s="9"/>
      <c r="F547" s="153"/>
      <c r="G547" s="154">
        <v>16</v>
      </c>
      <c r="H547" s="160" t="e">
        <f>#REF!</f>
        <v>#REF!</v>
      </c>
      <c r="I547" s="160" t="e">
        <f t="shared" si="8"/>
        <v>#REF!</v>
      </c>
      <c r="J547" s="160"/>
      <c r="K547" s="211"/>
      <c r="L547" s="156"/>
    </row>
    <row r="548" spans="2:15" ht="30" x14ac:dyDescent="0.2">
      <c r="B548" s="4" t="s">
        <v>423</v>
      </c>
      <c r="E548" s="9"/>
      <c r="F548" s="153"/>
      <c r="G548" s="154">
        <v>16</v>
      </c>
      <c r="H548" s="160" t="e">
        <f>#REF!</f>
        <v>#REF!</v>
      </c>
      <c r="I548" s="160" t="e">
        <f t="shared" si="8"/>
        <v>#REF!</v>
      </c>
      <c r="J548" s="160"/>
      <c r="K548" s="211"/>
      <c r="L548" s="156"/>
    </row>
    <row r="549" spans="2:15" ht="30" x14ac:dyDescent="0.2">
      <c r="B549" s="4" t="s">
        <v>424</v>
      </c>
      <c r="E549" s="9"/>
      <c r="F549" s="153"/>
      <c r="G549" s="154">
        <v>16</v>
      </c>
      <c r="H549" s="160" t="e">
        <f>#REF!</f>
        <v>#REF!</v>
      </c>
      <c r="I549" s="160" t="e">
        <f t="shared" ref="I549:I551" si="9">H549</f>
        <v>#REF!</v>
      </c>
      <c r="J549" s="160"/>
      <c r="K549" s="211"/>
      <c r="L549" s="156"/>
    </row>
    <row r="550" spans="2:15" ht="75" x14ac:dyDescent="0.2">
      <c r="B550" s="4" t="s">
        <v>425</v>
      </c>
      <c r="E550" s="9"/>
      <c r="F550" s="153"/>
      <c r="G550" s="154">
        <v>16</v>
      </c>
      <c r="H550" s="160" t="e">
        <f>#REF!</f>
        <v>#REF!</v>
      </c>
      <c r="I550" s="160" t="e">
        <f t="shared" si="9"/>
        <v>#REF!</v>
      </c>
      <c r="J550" s="160"/>
      <c r="K550" s="211"/>
      <c r="L550" s="156"/>
    </row>
    <row r="551" spans="2:15" ht="60" x14ac:dyDescent="0.2">
      <c r="B551" s="4" t="s">
        <v>426</v>
      </c>
      <c r="E551" s="9"/>
      <c r="F551" s="153"/>
      <c r="G551" s="154">
        <v>16</v>
      </c>
      <c r="H551" s="160" t="e">
        <f>#REF!</f>
        <v>#REF!</v>
      </c>
      <c r="I551" s="160" t="e">
        <f t="shared" si="9"/>
        <v>#REF!</v>
      </c>
      <c r="J551" s="160"/>
      <c r="K551" s="211"/>
      <c r="L551" s="156"/>
    </row>
    <row r="552" spans="2:15" x14ac:dyDescent="0.2">
      <c r="B552" s="97"/>
      <c r="E552" s="9"/>
      <c r="G552" s="92"/>
      <c r="H552" s="47"/>
      <c r="I552" s="47"/>
      <c r="J552" s="47"/>
      <c r="K552" s="210"/>
      <c r="N552" s="9"/>
      <c r="O552" s="9"/>
    </row>
    <row r="553" spans="2:15" x14ac:dyDescent="0.2">
      <c r="B553" s="9"/>
      <c r="D553" s="43"/>
      <c r="G553" s="69"/>
      <c r="H553" s="43"/>
      <c r="I553" s="43"/>
      <c r="J553" s="43"/>
      <c r="K553" s="61"/>
      <c r="N553" s="9"/>
      <c r="O553" s="9"/>
    </row>
    <row r="554" spans="2:15" x14ac:dyDescent="0.2">
      <c r="B554" s="9"/>
      <c r="D554" s="43"/>
      <c r="G554" s="69"/>
      <c r="H554" s="43"/>
      <c r="I554" s="43"/>
      <c r="J554" s="43"/>
      <c r="K554" s="61"/>
      <c r="N554" s="9"/>
      <c r="O554" s="9"/>
    </row>
    <row r="555" spans="2:15" x14ac:dyDescent="0.2">
      <c r="B555" s="9"/>
      <c r="D555" s="43"/>
      <c r="G555" s="69"/>
      <c r="H555" s="43"/>
      <c r="I555" s="43"/>
      <c r="J555" s="43"/>
      <c r="K555" s="61"/>
      <c r="N555" s="9"/>
      <c r="O555" s="9"/>
    </row>
    <row r="556" spans="2:15" x14ac:dyDescent="0.2">
      <c r="B556" s="9"/>
      <c r="D556" s="43"/>
      <c r="G556" s="69"/>
      <c r="H556" s="43"/>
      <c r="I556" s="43"/>
      <c r="J556" s="43"/>
      <c r="K556" s="61"/>
      <c r="N556" s="9"/>
      <c r="O556" s="9"/>
    </row>
    <row r="557" spans="2:15" x14ac:dyDescent="0.2">
      <c r="B557" s="9"/>
      <c r="D557" s="43"/>
      <c r="G557" s="69"/>
      <c r="H557" s="43"/>
      <c r="I557" s="43"/>
      <c r="J557" s="43"/>
      <c r="K557" s="61"/>
      <c r="N557" s="9"/>
      <c r="O557" s="9"/>
    </row>
    <row r="558" spans="2:15" x14ac:dyDescent="0.2">
      <c r="B558" s="9"/>
      <c r="D558" s="43"/>
      <c r="G558" s="69"/>
      <c r="H558" s="43"/>
      <c r="I558" s="43"/>
      <c r="J558" s="43"/>
      <c r="K558" s="61"/>
      <c r="N558" s="9"/>
      <c r="O558" s="9"/>
    </row>
    <row r="559" spans="2:15" x14ac:dyDescent="0.2">
      <c r="B559" s="9"/>
      <c r="D559" s="43"/>
      <c r="G559" s="69"/>
      <c r="H559" s="43"/>
      <c r="I559" s="43"/>
      <c r="J559" s="43"/>
      <c r="K559" s="61"/>
      <c r="N559" s="9"/>
      <c r="O559" s="9"/>
    </row>
    <row r="560" spans="2:15" x14ac:dyDescent="0.2">
      <c r="B560" s="9"/>
      <c r="D560" s="43"/>
      <c r="G560" s="69"/>
      <c r="H560" s="43"/>
      <c r="I560" s="43"/>
      <c r="J560" s="43"/>
      <c r="K560" s="61"/>
      <c r="N560" s="9"/>
      <c r="O560" s="9"/>
    </row>
    <row r="561" spans="2:15" x14ac:dyDescent="0.2">
      <c r="B561" s="9"/>
      <c r="D561" s="43"/>
      <c r="G561" s="69"/>
      <c r="H561" s="43"/>
      <c r="I561" s="43"/>
      <c r="J561" s="43"/>
      <c r="K561" s="61"/>
      <c r="N561" s="9"/>
      <c r="O561" s="9"/>
    </row>
    <row r="562" spans="2:15" x14ac:dyDescent="0.2">
      <c r="B562" s="9"/>
      <c r="D562" s="43"/>
      <c r="G562" s="69"/>
      <c r="H562" s="43"/>
      <c r="I562" s="43"/>
      <c r="J562" s="43"/>
      <c r="K562" s="61"/>
      <c r="N562" s="9"/>
      <c r="O562" s="9"/>
    </row>
    <row r="563" spans="2:15" x14ac:dyDescent="0.2">
      <c r="B563" s="9"/>
      <c r="D563" s="43"/>
      <c r="G563" s="69"/>
      <c r="H563" s="43"/>
      <c r="I563" s="43"/>
      <c r="J563" s="43"/>
      <c r="K563" s="61"/>
      <c r="N563" s="9"/>
      <c r="O563" s="9"/>
    </row>
    <row r="564" spans="2:15" x14ac:dyDescent="0.2">
      <c r="B564" s="9"/>
      <c r="D564" s="43"/>
      <c r="G564" s="69"/>
      <c r="H564" s="43"/>
      <c r="I564" s="43"/>
      <c r="J564" s="43"/>
      <c r="K564" s="61"/>
      <c r="N564" s="9"/>
      <c r="O564" s="9"/>
    </row>
    <row r="565" spans="2:15" x14ac:dyDescent="0.2">
      <c r="B565" s="9"/>
      <c r="D565" s="43"/>
      <c r="G565" s="69"/>
      <c r="H565" s="43"/>
      <c r="I565" s="43"/>
      <c r="J565" s="43"/>
      <c r="K565" s="61"/>
      <c r="N565" s="9"/>
      <c r="O565" s="9"/>
    </row>
    <row r="566" spans="2:15" x14ac:dyDescent="0.2">
      <c r="B566" s="9"/>
      <c r="D566" s="43"/>
      <c r="G566" s="69"/>
      <c r="H566" s="43"/>
      <c r="I566" s="43"/>
      <c r="J566" s="43"/>
      <c r="K566" s="61"/>
      <c r="N566" s="9"/>
      <c r="O566" s="9"/>
    </row>
    <row r="567" spans="2:15" x14ac:dyDescent="0.2">
      <c r="B567" s="9"/>
      <c r="D567" s="43"/>
      <c r="G567" s="69"/>
      <c r="H567" s="43"/>
      <c r="I567" s="43"/>
      <c r="J567" s="43"/>
      <c r="K567" s="61"/>
      <c r="N567" s="9"/>
      <c r="O567" s="9"/>
    </row>
    <row r="568" spans="2:15" x14ac:dyDescent="0.2">
      <c r="B568" s="9"/>
      <c r="D568" s="43"/>
      <c r="G568" s="69"/>
      <c r="H568" s="43"/>
      <c r="I568" s="43"/>
      <c r="J568" s="43"/>
      <c r="K568" s="61"/>
      <c r="N568" s="9"/>
      <c r="O568" s="9"/>
    </row>
    <row r="569" spans="2:15" x14ac:dyDescent="0.2">
      <c r="B569" s="9"/>
      <c r="D569" s="43"/>
      <c r="G569" s="69"/>
      <c r="H569" s="43"/>
      <c r="I569" s="43"/>
      <c r="J569" s="43"/>
      <c r="K569" s="61"/>
      <c r="N569" s="9"/>
      <c r="O569" s="9"/>
    </row>
    <row r="570" spans="2:15" x14ac:dyDescent="0.2">
      <c r="B570" s="9"/>
      <c r="D570" s="43"/>
      <c r="G570" s="69"/>
      <c r="H570" s="43"/>
      <c r="I570" s="43"/>
      <c r="J570" s="43"/>
      <c r="K570" s="61"/>
      <c r="N570" s="9"/>
      <c r="O570" s="9"/>
    </row>
    <row r="571" spans="2:15" x14ac:dyDescent="0.2">
      <c r="B571" s="9"/>
      <c r="D571" s="43"/>
      <c r="G571" s="69"/>
      <c r="H571" s="43"/>
      <c r="I571" s="43"/>
      <c r="J571" s="43"/>
      <c r="K571" s="61"/>
      <c r="N571" s="9"/>
      <c r="O571" s="9"/>
    </row>
    <row r="572" spans="2:15" x14ac:dyDescent="0.2">
      <c r="B572" s="9"/>
      <c r="D572" s="43"/>
      <c r="G572" s="69"/>
      <c r="H572" s="43"/>
      <c r="I572" s="43"/>
      <c r="J572" s="43"/>
      <c r="K572" s="61"/>
      <c r="N572" s="9"/>
      <c r="O572" s="9"/>
    </row>
    <row r="573" spans="2:15" x14ac:dyDescent="0.2">
      <c r="B573" s="9"/>
      <c r="D573" s="43"/>
      <c r="G573" s="69"/>
      <c r="H573" s="43"/>
      <c r="I573" s="43"/>
      <c r="J573" s="43"/>
      <c r="K573" s="61"/>
      <c r="N573" s="9"/>
      <c r="O573" s="9"/>
    </row>
    <row r="574" spans="2:15" x14ac:dyDescent="0.2">
      <c r="B574" s="9"/>
      <c r="D574" s="43"/>
      <c r="G574" s="69"/>
      <c r="H574" s="43"/>
      <c r="I574" s="43"/>
      <c r="J574" s="43"/>
      <c r="K574" s="61"/>
      <c r="N574" s="9"/>
      <c r="O574" s="9"/>
    </row>
    <row r="575" spans="2:15" x14ac:dyDescent="0.2">
      <c r="B575" s="9"/>
      <c r="D575" s="43"/>
      <c r="G575" s="69"/>
      <c r="H575" s="43"/>
      <c r="I575" s="43"/>
      <c r="J575" s="43"/>
      <c r="K575" s="61"/>
      <c r="N575" s="9"/>
      <c r="O575" s="9"/>
    </row>
    <row r="576" spans="2:15" x14ac:dyDescent="0.2">
      <c r="B576" s="9"/>
      <c r="D576" s="43"/>
      <c r="G576" s="69"/>
      <c r="H576" s="43"/>
      <c r="I576" s="43"/>
      <c r="J576" s="43"/>
      <c r="K576" s="61"/>
      <c r="N576" s="9"/>
      <c r="O576" s="9"/>
    </row>
    <row r="577" spans="2:15" x14ac:dyDescent="0.2">
      <c r="B577" s="9"/>
      <c r="D577" s="43"/>
      <c r="G577" s="69"/>
      <c r="H577" s="43"/>
      <c r="I577" s="43"/>
      <c r="J577" s="43"/>
      <c r="K577" s="61"/>
      <c r="N577" s="9"/>
      <c r="O577" s="9"/>
    </row>
    <row r="578" spans="2:15" x14ac:dyDescent="0.2">
      <c r="B578" s="9"/>
      <c r="D578" s="43"/>
      <c r="G578" s="69"/>
      <c r="H578" s="43"/>
      <c r="I578" s="43"/>
      <c r="J578" s="43"/>
      <c r="K578" s="61"/>
      <c r="N578" s="9"/>
      <c r="O578" s="9"/>
    </row>
    <row r="579" spans="2:15" x14ac:dyDescent="0.2">
      <c r="B579" s="9"/>
      <c r="D579" s="43"/>
      <c r="G579" s="69"/>
      <c r="H579" s="43"/>
      <c r="I579" s="43"/>
      <c r="J579" s="43"/>
      <c r="K579" s="61"/>
      <c r="N579" s="9"/>
      <c r="O579" s="9"/>
    </row>
    <row r="580" spans="2:15" x14ac:dyDescent="0.2">
      <c r="B580" s="9"/>
      <c r="D580" s="43"/>
      <c r="G580" s="69"/>
      <c r="H580" s="43"/>
      <c r="I580" s="43"/>
      <c r="J580" s="43"/>
      <c r="K580" s="61"/>
      <c r="N580" s="9"/>
      <c r="O580" s="9"/>
    </row>
    <row r="581" spans="2:15" x14ac:dyDescent="0.2">
      <c r="B581" s="9"/>
      <c r="D581" s="43"/>
      <c r="G581" s="69"/>
      <c r="H581" s="43"/>
      <c r="I581" s="43"/>
      <c r="J581" s="43"/>
      <c r="K581" s="61"/>
      <c r="N581" s="9"/>
      <c r="O581" s="9"/>
    </row>
    <row r="582" spans="2:15" x14ac:dyDescent="0.2">
      <c r="B582" s="9"/>
      <c r="D582" s="43"/>
      <c r="G582" s="69"/>
      <c r="H582" s="43"/>
      <c r="I582" s="43"/>
      <c r="J582" s="43"/>
      <c r="K582" s="61"/>
      <c r="N582" s="9"/>
      <c r="O582" s="9"/>
    </row>
    <row r="583" spans="2:15" x14ac:dyDescent="0.2">
      <c r="B583" s="9"/>
      <c r="D583" s="43"/>
      <c r="G583" s="69"/>
      <c r="H583" s="43"/>
      <c r="I583" s="43"/>
      <c r="J583" s="43"/>
      <c r="K583" s="61"/>
      <c r="N583" s="9"/>
      <c r="O583" s="9"/>
    </row>
    <row r="584" spans="2:15" x14ac:dyDescent="0.2">
      <c r="B584" s="9"/>
      <c r="D584" s="43"/>
      <c r="G584" s="69"/>
      <c r="H584" s="43"/>
      <c r="I584" s="43"/>
      <c r="J584" s="43"/>
      <c r="K584" s="61"/>
      <c r="N584" s="9"/>
      <c r="O584" s="9"/>
    </row>
    <row r="585" spans="2:15" x14ac:dyDescent="0.2">
      <c r="B585" s="9"/>
      <c r="D585" s="43"/>
      <c r="G585" s="69"/>
      <c r="H585" s="43"/>
      <c r="I585" s="43"/>
      <c r="J585" s="43"/>
      <c r="K585" s="61"/>
      <c r="N585" s="9"/>
      <c r="O585" s="9"/>
    </row>
    <row r="586" spans="2:15" x14ac:dyDescent="0.2">
      <c r="B586" s="9"/>
      <c r="D586" s="43"/>
      <c r="G586" s="69"/>
      <c r="H586" s="43"/>
      <c r="I586" s="43"/>
      <c r="J586" s="43"/>
      <c r="K586" s="61"/>
      <c r="N586" s="9"/>
      <c r="O586" s="9"/>
    </row>
    <row r="587" spans="2:15" x14ac:dyDescent="0.2">
      <c r="B587" s="9"/>
      <c r="D587" s="43"/>
      <c r="G587" s="69"/>
      <c r="H587" s="43"/>
      <c r="I587" s="43"/>
      <c r="J587" s="43"/>
      <c r="K587" s="61"/>
      <c r="N587" s="9"/>
      <c r="O587" s="9"/>
    </row>
    <row r="588" spans="2:15" x14ac:dyDescent="0.2">
      <c r="B588" s="9"/>
      <c r="D588" s="43"/>
      <c r="G588" s="69"/>
      <c r="H588" s="43"/>
      <c r="I588" s="43"/>
      <c r="J588" s="43"/>
      <c r="K588" s="61"/>
      <c r="N588" s="9"/>
      <c r="O588" s="9"/>
    </row>
    <row r="589" spans="2:15" x14ac:dyDescent="0.2">
      <c r="B589" s="9"/>
      <c r="D589" s="43"/>
      <c r="G589" s="69"/>
      <c r="H589" s="43"/>
      <c r="I589" s="43"/>
      <c r="J589" s="43"/>
      <c r="K589" s="61"/>
      <c r="N589" s="9"/>
      <c r="O589" s="9"/>
    </row>
    <row r="590" spans="2:15" x14ac:dyDescent="0.2">
      <c r="B590" s="9"/>
      <c r="D590" s="43"/>
      <c r="G590" s="69"/>
      <c r="H590" s="43"/>
      <c r="I590" s="43"/>
      <c r="J590" s="43"/>
      <c r="K590" s="61"/>
      <c r="N590" s="9"/>
      <c r="O590" s="9"/>
    </row>
    <row r="591" spans="2:15" x14ac:dyDescent="0.2">
      <c r="B591" s="9"/>
      <c r="D591" s="43"/>
      <c r="G591" s="69"/>
      <c r="H591" s="43"/>
      <c r="I591" s="43"/>
      <c r="J591" s="43"/>
      <c r="K591" s="61"/>
      <c r="N591" s="9"/>
      <c r="O591" s="9"/>
    </row>
    <row r="592" spans="2:15" x14ac:dyDescent="0.2">
      <c r="B592" s="9"/>
      <c r="D592" s="43"/>
      <c r="G592" s="69"/>
      <c r="H592" s="43"/>
      <c r="I592" s="43"/>
      <c r="J592" s="43"/>
      <c r="K592" s="61"/>
      <c r="N592" s="9"/>
      <c r="O592" s="9"/>
    </row>
    <row r="593" spans="2:15" x14ac:dyDescent="0.2">
      <c r="B593" s="9"/>
      <c r="D593" s="43"/>
      <c r="G593" s="69"/>
      <c r="H593" s="43"/>
      <c r="I593" s="43"/>
      <c r="J593" s="43"/>
      <c r="K593" s="61"/>
      <c r="N593" s="9"/>
      <c r="O593" s="9"/>
    </row>
    <row r="594" spans="2:15" x14ac:dyDescent="0.2">
      <c r="B594" s="9"/>
      <c r="D594" s="43"/>
      <c r="G594" s="69"/>
      <c r="H594" s="43"/>
      <c r="I594" s="43"/>
      <c r="J594" s="43"/>
      <c r="K594" s="61"/>
      <c r="N594" s="9"/>
      <c r="O594" s="9"/>
    </row>
    <row r="595" spans="2:15" x14ac:dyDescent="0.2">
      <c r="B595" s="9"/>
      <c r="D595" s="43"/>
      <c r="G595" s="69"/>
      <c r="H595" s="43"/>
      <c r="I595" s="43"/>
      <c r="J595" s="43"/>
      <c r="K595" s="61"/>
      <c r="N595" s="9"/>
      <c r="O595" s="9"/>
    </row>
    <row r="596" spans="2:15" x14ac:dyDescent="0.2">
      <c r="B596" s="9"/>
      <c r="D596" s="43"/>
      <c r="G596" s="69"/>
      <c r="H596" s="43"/>
      <c r="I596" s="43"/>
      <c r="J596" s="43"/>
      <c r="K596" s="61"/>
      <c r="N596" s="9"/>
      <c r="O596" s="9"/>
    </row>
    <row r="597" spans="2:15" x14ac:dyDescent="0.2">
      <c r="B597" s="9"/>
      <c r="D597" s="43"/>
      <c r="G597" s="69"/>
      <c r="H597" s="43"/>
      <c r="I597" s="43"/>
      <c r="J597" s="43"/>
      <c r="K597" s="61"/>
      <c r="N597" s="9"/>
      <c r="O597" s="9"/>
    </row>
    <row r="598" spans="2:15" x14ac:dyDescent="0.2">
      <c r="B598" s="9"/>
      <c r="D598" s="43"/>
      <c r="G598" s="69"/>
      <c r="H598" s="43"/>
      <c r="I598" s="43"/>
      <c r="J598" s="43"/>
      <c r="K598" s="61"/>
      <c r="N598" s="9"/>
      <c r="O598" s="9"/>
    </row>
    <row r="599" spans="2:15" x14ac:dyDescent="0.2">
      <c r="B599" s="9"/>
      <c r="D599" s="43"/>
      <c r="G599" s="69"/>
      <c r="H599" s="43"/>
      <c r="I599" s="43"/>
      <c r="J599" s="43"/>
      <c r="K599" s="61"/>
      <c r="N599" s="9"/>
      <c r="O599" s="9"/>
    </row>
    <row r="600" spans="2:15" x14ac:dyDescent="0.2">
      <c r="B600" s="9"/>
      <c r="D600" s="43"/>
      <c r="G600" s="69"/>
      <c r="H600" s="43"/>
      <c r="I600" s="43"/>
      <c r="J600" s="43"/>
      <c r="K600" s="61"/>
      <c r="N600" s="9"/>
      <c r="O600" s="9"/>
    </row>
    <row r="601" spans="2:15" x14ac:dyDescent="0.2">
      <c r="B601" s="9"/>
      <c r="D601" s="43"/>
      <c r="G601" s="69"/>
      <c r="H601" s="43"/>
      <c r="I601" s="43"/>
      <c r="J601" s="43"/>
      <c r="K601" s="61"/>
      <c r="N601" s="9"/>
      <c r="O601" s="9"/>
    </row>
    <row r="602" spans="2:15" x14ac:dyDescent="0.2">
      <c r="B602" s="9"/>
      <c r="D602" s="43"/>
      <c r="G602" s="69"/>
      <c r="H602" s="43"/>
      <c r="I602" s="43"/>
      <c r="J602" s="43"/>
      <c r="K602" s="61"/>
      <c r="N602" s="9"/>
      <c r="O602" s="9"/>
    </row>
    <row r="603" spans="2:15" x14ac:dyDescent="0.2">
      <c r="B603" s="9"/>
      <c r="D603" s="43"/>
      <c r="G603" s="69"/>
      <c r="H603" s="43"/>
      <c r="I603" s="43"/>
      <c r="J603" s="43"/>
      <c r="K603" s="61"/>
      <c r="N603" s="9"/>
      <c r="O603" s="9"/>
    </row>
    <row r="604" spans="2:15" x14ac:dyDescent="0.2">
      <c r="B604" s="9"/>
      <c r="D604" s="43"/>
      <c r="G604" s="69"/>
      <c r="H604" s="43"/>
      <c r="I604" s="43"/>
      <c r="J604" s="43"/>
      <c r="K604" s="61"/>
      <c r="N604" s="9"/>
      <c r="O604" s="9"/>
    </row>
    <row r="605" spans="2:15" x14ac:dyDescent="0.2">
      <c r="B605" s="9"/>
      <c r="D605" s="43"/>
      <c r="G605" s="69"/>
      <c r="H605" s="43"/>
      <c r="I605" s="43"/>
      <c r="J605" s="43"/>
      <c r="K605" s="61"/>
      <c r="N605" s="9"/>
      <c r="O605" s="9"/>
    </row>
    <row r="606" spans="2:15" x14ac:dyDescent="0.2">
      <c r="B606" s="9"/>
      <c r="D606" s="43"/>
      <c r="G606" s="69"/>
      <c r="H606" s="43"/>
      <c r="I606" s="43"/>
      <c r="J606" s="43"/>
      <c r="K606" s="61"/>
    </row>
    <row r="607" spans="2:15" x14ac:dyDescent="0.2">
      <c r="B607" s="9"/>
      <c r="D607" s="43"/>
      <c r="G607" s="69"/>
      <c r="H607" s="43"/>
      <c r="I607" s="43"/>
      <c r="J607" s="43"/>
      <c r="K607" s="61"/>
    </row>
    <row r="608" spans="2:15" x14ac:dyDescent="0.2">
      <c r="B608" s="9"/>
      <c r="D608" s="43"/>
      <c r="G608" s="69"/>
      <c r="H608" s="43"/>
      <c r="I608" s="43"/>
      <c r="J608" s="43"/>
      <c r="K608" s="61"/>
    </row>
    <row r="609" spans="2:11" x14ac:dyDescent="0.2">
      <c r="B609" s="9"/>
      <c r="D609" s="43"/>
      <c r="G609" s="69"/>
      <c r="H609" s="43"/>
      <c r="I609" s="43"/>
      <c r="J609" s="43"/>
      <c r="K609" s="61"/>
    </row>
    <row r="610" spans="2:11" x14ac:dyDescent="0.2">
      <c r="B610" s="9"/>
      <c r="D610" s="43"/>
      <c r="G610" s="69"/>
      <c r="H610" s="43"/>
      <c r="I610" s="43"/>
      <c r="J610" s="43"/>
      <c r="K610" s="61"/>
    </row>
    <row r="611" spans="2:11" x14ac:dyDescent="0.2">
      <c r="B611" s="9"/>
      <c r="D611" s="43"/>
      <c r="G611" s="69"/>
      <c r="H611" s="43"/>
      <c r="I611" s="43"/>
      <c r="J611" s="43"/>
      <c r="K611" s="61"/>
    </row>
    <row r="612" spans="2:11" x14ac:dyDescent="0.2">
      <c r="B612" s="9"/>
      <c r="D612" s="43"/>
      <c r="G612" s="69"/>
      <c r="H612" s="43"/>
      <c r="I612" s="43"/>
      <c r="J612" s="43"/>
      <c r="K612" s="61"/>
    </row>
    <row r="613" spans="2:11" x14ac:dyDescent="0.2">
      <c r="B613" s="9"/>
      <c r="D613" s="43"/>
      <c r="G613" s="69"/>
      <c r="H613" s="43"/>
      <c r="I613" s="43"/>
      <c r="J613" s="43"/>
      <c r="K613" s="61"/>
    </row>
    <row r="614" spans="2:11" x14ac:dyDescent="0.2">
      <c r="B614" s="9"/>
      <c r="D614" s="43"/>
      <c r="G614" s="69"/>
      <c r="H614" s="43"/>
      <c r="I614" s="43"/>
      <c r="J614" s="43"/>
      <c r="K614" s="61"/>
    </row>
  </sheetData>
  <mergeCells count="2">
    <mergeCell ref="A1:L1"/>
    <mergeCell ref="A2:L2"/>
  </mergeCells>
  <hyperlinks>
    <hyperlink ref="O47" r:id="rId1" display="mailto:cecilia@opirgmcmaster.org"/>
    <hyperlink ref="O76" r:id="rId2" display="mailto:mac.midwifery.sc@gmail.com"/>
    <hyperlink ref="O89" r:id="rId3"/>
    <hyperlink ref="O123" r:id="rId4"/>
    <hyperlink ref="O124" r:id="rId5"/>
    <hyperlink ref="O125" r:id="rId6"/>
    <hyperlink ref="O126" r:id="rId7"/>
    <hyperlink ref="O127" r:id="rId8"/>
    <hyperlink ref="O128" r:id="rId9"/>
    <hyperlink ref="O129" r:id="rId10"/>
    <hyperlink ref="O133" r:id="rId11"/>
    <hyperlink ref="O135" r:id="rId12"/>
    <hyperlink ref="O136" r:id="rId13"/>
    <hyperlink ref="O137" r:id="rId14"/>
    <hyperlink ref="O138" r:id="rId15"/>
    <hyperlink ref="O155" r:id="rId16" display="mailto:balfoort@mcmaster.ca"/>
    <hyperlink ref="O172" r:id="rId17" display="mailto:grunwal@mcmaster.ca"/>
    <hyperlink ref="O177" r:id="rId18" display="mailto:grunwal@mcmaster.ca"/>
    <hyperlink ref="O184" r:id="rId19"/>
    <hyperlink ref="O190" r:id="rId20"/>
    <hyperlink ref="O221" r:id="rId21" display="mailto:birnie@mcmaster.ca"/>
    <hyperlink ref="O236" r:id="rId22" display="mailto:bartyl@mcmaster.ca"/>
    <hyperlink ref="O242" r:id="rId23" display="mailto:balfoort@mcmaster.ca"/>
    <hyperlink ref="O245" r:id="rId24" display="mailto:balfoort@mcmaster.ca"/>
    <hyperlink ref="O251" r:id="rId25" display="mailto:mitchel@mcmaster.ca"/>
    <hyperlink ref="O259" r:id="rId26" display="mailto:poolmc@mcmaster.ca"/>
    <hyperlink ref="O275" r:id="rId27" display="mailto:mitchel@mcmaster.ca"/>
    <hyperlink ref="O286" r:id="rId28" display="mailto:baschie@mcmaster.ca"/>
    <hyperlink ref="O294" r:id="rId29" display="mailto:bennec1@mcmaster.ca"/>
    <hyperlink ref="O303" r:id="rId30" display="mailto:roberch@mcmaster.ca"/>
    <hyperlink ref="O307" r:id="rId31" display="mailto:mastrag@mcmaster.ca"/>
    <hyperlink ref="O315" r:id="rId32" display="mailto:belljm@mcmaster.ca"/>
    <hyperlink ref="O320" r:id="rId33" display="mailto:balfoort@mcmaster.ca"/>
    <hyperlink ref="O326" r:id="rId34" display="mailto:birnie@mcmaster.ca"/>
    <hyperlink ref="O336" r:id="rId35" display="mailto:birnie@mcmaster.ca"/>
    <hyperlink ref="O353" r:id="rId36" display="mailto:beattyk@mcmaster.ca"/>
    <hyperlink ref="O66" r:id="rId37"/>
    <hyperlink ref="O64" r:id="rId38"/>
    <hyperlink ref="O48" r:id="rId39"/>
    <hyperlink ref="O339" r:id="rId40"/>
    <hyperlink ref="O376" r:id="rId41" display="mailto:roberch@mcmaster.ca"/>
    <hyperlink ref="B388" r:id="rId42"/>
  </hyperlinks>
  <pageMargins left="0.6692913385826772" right="0.59055118110236227" top="0.98425196850393704" bottom="0.98425196850393704" header="0.51181102362204722" footer="0.51181102362204722"/>
  <pageSetup scale="32" fitToHeight="0" orientation="portrait" r:id="rId43"/>
  <headerFooter alignWithMargins="0">
    <oddFooter>&amp;C&amp;P&amp;R&amp;D</oddFooter>
  </headerFooter>
  <rowBreaks count="13" manualBreakCount="13">
    <brk id="57" max="12" man="1"/>
    <brk id="92" max="12" man="1"/>
    <brk id="112" max="12" man="1"/>
    <brk id="151" max="12" man="1"/>
    <brk id="169" max="12" man="1"/>
    <brk id="219" max="12" man="1"/>
    <brk id="254" max="12" man="1"/>
    <brk id="305" max="12" man="1"/>
    <brk id="337" max="12" man="1"/>
    <brk id="383" max="11" man="1"/>
    <brk id="447" max="11" man="1"/>
    <brk id="485" max="11" man="1"/>
    <brk id="539"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754"/>
  <sheetViews>
    <sheetView tabSelected="1" zoomScale="80" zoomScaleNormal="80" zoomScaleSheetLayoutView="90" zoomScalePageLayoutView="50" workbookViewId="0">
      <pane xSplit="2" ySplit="5" topLeftCell="D114" activePane="bottomRight" state="frozen"/>
      <selection pane="topRight" activeCell="C1" sqref="C1"/>
      <selection pane="bottomLeft" activeCell="A6" sqref="A6"/>
      <selection pane="bottomRight" activeCell="J152" sqref="J152"/>
    </sheetView>
  </sheetViews>
  <sheetFormatPr defaultColWidth="9.140625" defaultRowHeight="15.75" x14ac:dyDescent="0.25"/>
  <cols>
    <col min="1" max="1" width="4.5703125" style="9" customWidth="1"/>
    <col min="2" max="2" width="50.42578125" style="35" customWidth="1"/>
    <col min="3" max="3" width="4.42578125" style="9" hidden="1" customWidth="1"/>
    <col min="4" max="4" width="37.85546875" style="46" customWidth="1"/>
    <col min="5" max="5" width="2" style="43" customWidth="1"/>
    <col min="6" max="6" width="13.42578125" style="69" hidden="1" customWidth="1"/>
    <col min="7" max="7" width="10.42578125" style="90" customWidth="1"/>
    <col min="8" max="9" width="16.5703125" style="45" bestFit="1" customWidth="1"/>
    <col min="10" max="10" width="16.5703125" style="45" customWidth="1"/>
    <col min="11" max="11" width="2" style="43" customWidth="1"/>
    <col min="12" max="12" width="21.85546875" style="43" bestFit="1" customWidth="1"/>
    <col min="13" max="13" width="17.85546875" style="42" customWidth="1"/>
    <col min="14" max="14" width="2.7109375" style="9" customWidth="1"/>
    <col min="15" max="16" width="40.85546875" style="9" hidden="1" customWidth="1"/>
    <col min="17" max="17" width="31.42578125" style="35" hidden="1" customWidth="1"/>
    <col min="18" max="18" width="37.7109375" style="35" hidden="1" customWidth="1"/>
    <col min="19" max="22" width="9.140625" style="9" hidden="1" customWidth="1"/>
    <col min="23" max="23" width="20.42578125" style="9" hidden="1" customWidth="1"/>
    <col min="24" max="16384" width="9.140625" style="9"/>
  </cols>
  <sheetData>
    <row r="1" spans="1:18" ht="15.6" customHeight="1" x14ac:dyDescent="0.25">
      <c r="A1" s="348" t="s">
        <v>455</v>
      </c>
      <c r="B1" s="348"/>
      <c r="C1" s="348"/>
      <c r="D1" s="348"/>
      <c r="E1" s="348"/>
      <c r="F1" s="348"/>
      <c r="G1" s="348"/>
      <c r="H1" s="348"/>
      <c r="I1" s="348"/>
      <c r="J1" s="348"/>
      <c r="K1" s="348"/>
      <c r="L1" s="348"/>
      <c r="M1" s="348"/>
      <c r="Q1" s="64"/>
      <c r="R1" s="64"/>
    </row>
    <row r="2" spans="1:18" ht="30.95" customHeight="1" x14ac:dyDescent="0.25">
      <c r="A2" s="348" t="s">
        <v>1255</v>
      </c>
      <c r="B2" s="348"/>
      <c r="C2" s="348"/>
      <c r="D2" s="348"/>
      <c r="E2" s="348"/>
      <c r="F2" s="348"/>
      <c r="G2" s="348"/>
      <c r="H2" s="348"/>
      <c r="I2" s="348"/>
      <c r="J2" s="348"/>
      <c r="K2" s="348"/>
      <c r="L2" s="348"/>
      <c r="M2" s="348"/>
      <c r="Q2" s="64"/>
      <c r="R2" s="64"/>
    </row>
    <row r="3" spans="1:18" x14ac:dyDescent="0.25">
      <c r="A3" s="65"/>
      <c r="B3" s="108"/>
      <c r="C3" s="61"/>
    </row>
    <row r="4" spans="1:18" ht="50.25" customHeight="1" thickBot="1" x14ac:dyDescent="0.3">
      <c r="A4" s="1"/>
      <c r="C4" s="86"/>
      <c r="D4" s="66" t="s">
        <v>0</v>
      </c>
      <c r="E4" s="57"/>
      <c r="F4" s="96" t="s">
        <v>496</v>
      </c>
      <c r="G4" s="91" t="s">
        <v>27</v>
      </c>
      <c r="H4" s="85" t="s">
        <v>1238</v>
      </c>
      <c r="I4" s="85" t="s">
        <v>1237</v>
      </c>
      <c r="J4" s="85" t="s">
        <v>1236</v>
      </c>
      <c r="K4" s="57"/>
      <c r="L4" s="58" t="s">
        <v>1137</v>
      </c>
      <c r="M4" s="58" t="s">
        <v>1256</v>
      </c>
      <c r="O4" s="297" t="s">
        <v>957</v>
      </c>
      <c r="P4" s="297" t="s">
        <v>958</v>
      </c>
      <c r="Q4" s="67"/>
      <c r="R4" s="67"/>
    </row>
    <row r="5" spans="1:18" x14ac:dyDescent="0.25">
      <c r="A5" s="5">
        <v>1</v>
      </c>
      <c r="B5" s="8" t="s">
        <v>534</v>
      </c>
      <c r="E5" s="9"/>
      <c r="H5" s="68"/>
      <c r="I5" s="68"/>
      <c r="J5" s="68"/>
      <c r="K5" s="9"/>
      <c r="L5" s="54"/>
      <c r="M5" s="1"/>
    </row>
    <row r="6" spans="1:18" x14ac:dyDescent="0.25">
      <c r="A6" s="69"/>
      <c r="E6" s="9"/>
      <c r="L6" s="3"/>
      <c r="N6" s="9" t="s">
        <v>52</v>
      </c>
    </row>
    <row r="7" spans="1:18" ht="31.5" x14ac:dyDescent="0.25">
      <c r="A7" s="5"/>
      <c r="B7" s="8" t="s">
        <v>1</v>
      </c>
      <c r="E7" s="9"/>
      <c r="H7" s="47"/>
      <c r="I7" s="47"/>
      <c r="J7" s="47"/>
      <c r="L7" s="3"/>
    </row>
    <row r="8" spans="1:18" x14ac:dyDescent="0.25">
      <c r="A8" s="69"/>
      <c r="B8" s="32"/>
      <c r="E8" s="9"/>
      <c r="H8" s="47"/>
      <c r="I8" s="47"/>
      <c r="J8" s="47"/>
      <c r="L8" s="3"/>
    </row>
    <row r="9" spans="1:18" ht="47.25" x14ac:dyDescent="0.25">
      <c r="B9" s="32" t="s">
        <v>49</v>
      </c>
      <c r="E9" s="9"/>
      <c r="H9" s="272"/>
      <c r="I9" s="272"/>
      <c r="J9" s="272"/>
      <c r="L9" s="148"/>
      <c r="M9" s="148"/>
    </row>
    <row r="10" spans="1:18" x14ac:dyDescent="0.25">
      <c r="B10" s="60" t="s">
        <v>57</v>
      </c>
      <c r="D10" s="46" t="s">
        <v>2</v>
      </c>
      <c r="E10" s="9"/>
      <c r="F10" s="69" t="s">
        <v>497</v>
      </c>
      <c r="G10" s="92"/>
      <c r="H10" s="84">
        <v>241.79172</v>
      </c>
      <c r="I10" s="84">
        <v>250.63</v>
      </c>
      <c r="J10" s="84"/>
      <c r="L10" s="148">
        <f>(I10-H10)/H10</f>
        <v>3.6553278168499723E-2</v>
      </c>
      <c r="M10" s="148">
        <f>(J10-I10)/I10</f>
        <v>-1</v>
      </c>
      <c r="O10" s="299" t="s">
        <v>959</v>
      </c>
      <c r="P10" s="299" t="s">
        <v>959</v>
      </c>
      <c r="Q10" s="9" t="s">
        <v>230</v>
      </c>
      <c r="R10" s="9" t="s">
        <v>231</v>
      </c>
    </row>
    <row r="11" spans="1:18" ht="31.5" x14ac:dyDescent="0.25">
      <c r="B11" s="31" t="s">
        <v>58</v>
      </c>
      <c r="D11" s="46" t="s">
        <v>2</v>
      </c>
      <c r="E11" s="79"/>
      <c r="F11" s="153" t="s">
        <v>497</v>
      </c>
      <c r="G11" s="92"/>
      <c r="H11" s="84">
        <v>0.76475647249035261</v>
      </c>
      <c r="I11" s="84">
        <v>0.78769916666506323</v>
      </c>
      <c r="J11" s="84"/>
      <c r="L11" s="148">
        <f t="shared" ref="L11:L74" si="0">(I11-H11)/H11</f>
        <v>3.0000000000000054E-2</v>
      </c>
      <c r="M11" s="148">
        <f t="shared" ref="M11:M74" si="1">(J11-I11)/I11</f>
        <v>-1</v>
      </c>
      <c r="O11" s="299" t="s">
        <v>960</v>
      </c>
      <c r="P11" s="299" t="s">
        <v>961</v>
      </c>
      <c r="Q11" s="9" t="s">
        <v>230</v>
      </c>
      <c r="R11" s="9" t="s">
        <v>231</v>
      </c>
    </row>
    <row r="12" spans="1:18" s="1" customFormat="1" x14ac:dyDescent="0.25">
      <c r="B12" s="31" t="s">
        <v>60</v>
      </c>
      <c r="C12" s="9"/>
      <c r="D12" s="46" t="s">
        <v>2</v>
      </c>
      <c r="E12" s="9"/>
      <c r="F12" s="69" t="s">
        <v>497</v>
      </c>
      <c r="G12" s="92"/>
      <c r="H12" s="84">
        <v>108</v>
      </c>
      <c r="I12" s="84">
        <v>108</v>
      </c>
      <c r="J12" s="84"/>
      <c r="K12" s="43"/>
      <c r="L12" s="148">
        <f t="shared" si="0"/>
        <v>0</v>
      </c>
      <c r="M12" s="148">
        <f t="shared" si="1"/>
        <v>-1</v>
      </c>
      <c r="N12" s="2" t="s">
        <v>6</v>
      </c>
      <c r="O12" s="299" t="s">
        <v>962</v>
      </c>
      <c r="P12" s="299" t="s">
        <v>963</v>
      </c>
      <c r="Q12" s="9" t="s">
        <v>230</v>
      </c>
      <c r="R12" s="9" t="s">
        <v>231</v>
      </c>
    </row>
    <row r="13" spans="1:18" s="1" customFormat="1" x14ac:dyDescent="0.25">
      <c r="B13" s="31" t="s">
        <v>61</v>
      </c>
      <c r="C13" s="9"/>
      <c r="D13" s="46" t="s">
        <v>2</v>
      </c>
      <c r="E13" s="9"/>
      <c r="F13" s="69" t="s">
        <v>497</v>
      </c>
      <c r="G13" s="92"/>
      <c r="H13" s="84">
        <v>132</v>
      </c>
      <c r="I13" s="84">
        <v>132</v>
      </c>
      <c r="J13" s="84"/>
      <c r="K13" s="43"/>
      <c r="L13" s="148">
        <f t="shared" si="0"/>
        <v>0</v>
      </c>
      <c r="M13" s="148">
        <f t="shared" si="1"/>
        <v>-1</v>
      </c>
      <c r="N13" s="1" t="s">
        <v>6</v>
      </c>
      <c r="O13" s="299" t="s">
        <v>964</v>
      </c>
      <c r="P13" s="299" t="s">
        <v>965</v>
      </c>
      <c r="Q13" s="9" t="s">
        <v>230</v>
      </c>
      <c r="R13" s="9" t="s">
        <v>231</v>
      </c>
    </row>
    <row r="14" spans="1:18" s="1" customFormat="1" ht="31.5" x14ac:dyDescent="0.25">
      <c r="B14" s="60" t="s">
        <v>55</v>
      </c>
      <c r="C14" s="9"/>
      <c r="D14" s="46" t="s">
        <v>2</v>
      </c>
      <c r="E14" s="9"/>
      <c r="F14" s="69" t="s">
        <v>498</v>
      </c>
      <c r="G14" s="92"/>
      <c r="H14" s="84">
        <v>15.729382173021397</v>
      </c>
      <c r="I14" s="84">
        <v>15.729382173021397</v>
      </c>
      <c r="J14" s="84"/>
      <c r="K14" s="43"/>
      <c r="L14" s="148">
        <f t="shared" si="0"/>
        <v>0</v>
      </c>
      <c r="M14" s="148">
        <f t="shared" si="1"/>
        <v>-1</v>
      </c>
      <c r="O14" s="299" t="s">
        <v>966</v>
      </c>
      <c r="P14" s="299" t="s">
        <v>967</v>
      </c>
      <c r="Q14" s="9"/>
      <c r="R14" s="9"/>
    </row>
    <row r="15" spans="1:18" s="1" customFormat="1" ht="31.5" x14ac:dyDescent="0.25">
      <c r="B15" s="280" t="s">
        <v>56</v>
      </c>
      <c r="C15" s="9"/>
      <c r="D15" s="46" t="s">
        <v>2</v>
      </c>
      <c r="E15" s="9"/>
      <c r="F15" s="69" t="s">
        <v>498</v>
      </c>
      <c r="G15" s="92"/>
      <c r="H15" s="84">
        <v>1.8743800614441462</v>
      </c>
      <c r="I15" s="84">
        <v>1.8743800614441462</v>
      </c>
      <c r="J15" s="84"/>
      <c r="K15" s="43"/>
      <c r="L15" s="148">
        <f t="shared" si="0"/>
        <v>0</v>
      </c>
      <c r="M15" s="148">
        <f t="shared" si="1"/>
        <v>-1</v>
      </c>
      <c r="O15" s="299" t="s">
        <v>968</v>
      </c>
      <c r="P15" s="299" t="s">
        <v>969</v>
      </c>
      <c r="Q15" s="9"/>
      <c r="R15" s="9"/>
    </row>
    <row r="16" spans="1:18" s="1" customFormat="1" x14ac:dyDescent="0.25">
      <c r="B16" s="31" t="s">
        <v>59</v>
      </c>
      <c r="C16" s="9"/>
      <c r="D16" s="46" t="s">
        <v>2</v>
      </c>
      <c r="E16" s="9"/>
      <c r="F16" s="69" t="s">
        <v>498</v>
      </c>
      <c r="G16" s="92"/>
      <c r="H16" s="84">
        <v>1.1660000000000001</v>
      </c>
      <c r="I16" s="84">
        <v>1.1660000000000001</v>
      </c>
      <c r="J16" s="84"/>
      <c r="K16" s="43"/>
      <c r="L16" s="148">
        <f t="shared" si="0"/>
        <v>0</v>
      </c>
      <c r="M16" s="148">
        <f t="shared" si="1"/>
        <v>-1</v>
      </c>
      <c r="N16" s="1" t="s">
        <v>6</v>
      </c>
      <c r="O16" s="299" t="s">
        <v>970</v>
      </c>
      <c r="P16" s="299" t="s">
        <v>971</v>
      </c>
      <c r="Q16" s="9"/>
      <c r="R16" s="9"/>
    </row>
    <row r="17" spans="2:18" s="1" customFormat="1" x14ac:dyDescent="0.25">
      <c r="B17" s="31" t="s">
        <v>62</v>
      </c>
      <c r="C17" s="9"/>
      <c r="D17" s="46" t="s">
        <v>2</v>
      </c>
      <c r="E17" s="9"/>
      <c r="F17" s="69" t="s">
        <v>498</v>
      </c>
      <c r="G17" s="92"/>
      <c r="H17" s="84">
        <v>1.133175065378456</v>
      </c>
      <c r="I17" s="84">
        <v>1.133175065378456</v>
      </c>
      <c r="J17" s="84"/>
      <c r="K17" s="43"/>
      <c r="L17" s="148">
        <f t="shared" si="0"/>
        <v>0</v>
      </c>
      <c r="M17" s="148">
        <f t="shared" si="1"/>
        <v>-1</v>
      </c>
      <c r="O17" s="299" t="s">
        <v>972</v>
      </c>
      <c r="P17" s="299" t="s">
        <v>973</v>
      </c>
      <c r="Q17" s="9"/>
      <c r="R17" s="9"/>
    </row>
    <row r="18" spans="2:18" s="1" customFormat="1" x14ac:dyDescent="0.25">
      <c r="B18" s="31"/>
      <c r="C18" s="9"/>
      <c r="D18" s="46"/>
      <c r="E18" s="9"/>
      <c r="F18" s="69"/>
      <c r="G18" s="92"/>
      <c r="H18" s="84"/>
      <c r="I18" s="84" t="s">
        <v>6</v>
      </c>
      <c r="J18" s="84"/>
      <c r="K18" s="43"/>
      <c r="L18" s="148"/>
      <c r="M18" s="148"/>
      <c r="O18" s="32"/>
      <c r="P18" s="32"/>
      <c r="Q18" s="9"/>
      <c r="R18" s="9"/>
    </row>
    <row r="19" spans="2:18" s="1" customFormat="1" x14ac:dyDescent="0.25">
      <c r="B19" s="31" t="s">
        <v>871</v>
      </c>
      <c r="C19" s="9"/>
      <c r="D19" s="46" t="s">
        <v>2</v>
      </c>
      <c r="E19" s="9"/>
      <c r="F19" s="9"/>
      <c r="G19" s="92"/>
      <c r="H19" s="84">
        <v>152.78528979039999</v>
      </c>
      <c r="I19" s="84">
        <v>152.78528979039999</v>
      </c>
      <c r="J19" s="84"/>
      <c r="K19" s="9"/>
      <c r="L19" s="148">
        <f t="shared" si="0"/>
        <v>0</v>
      </c>
      <c r="M19" s="148">
        <f t="shared" si="1"/>
        <v>-1</v>
      </c>
      <c r="O19" s="299" t="s">
        <v>974</v>
      </c>
      <c r="P19" s="299" t="s">
        <v>975</v>
      </c>
      <c r="Q19" s="9"/>
      <c r="R19" s="9"/>
    </row>
    <row r="20" spans="2:18" s="1" customFormat="1" hidden="1" x14ac:dyDescent="0.25">
      <c r="B20" s="281" t="s">
        <v>536</v>
      </c>
      <c r="H20" s="269">
        <v>16.0798767</v>
      </c>
      <c r="I20" s="84">
        <v>16.0798767</v>
      </c>
      <c r="J20" s="84"/>
      <c r="L20" s="148">
        <f t="shared" si="0"/>
        <v>0</v>
      </c>
      <c r="M20" s="148">
        <f t="shared" si="1"/>
        <v>-1</v>
      </c>
      <c r="O20" s="32"/>
      <c r="P20" s="32"/>
      <c r="Q20" s="9"/>
      <c r="R20" s="9"/>
    </row>
    <row r="21" spans="2:18" s="1" customFormat="1" hidden="1" x14ac:dyDescent="0.25">
      <c r="B21" s="281" t="s">
        <v>537</v>
      </c>
      <c r="H21" s="269">
        <v>19.065546709200003</v>
      </c>
      <c r="I21" s="84">
        <v>19.065546709200003</v>
      </c>
      <c r="J21" s="84"/>
      <c r="L21" s="148">
        <f t="shared" si="0"/>
        <v>0</v>
      </c>
      <c r="M21" s="148">
        <f t="shared" si="1"/>
        <v>-1</v>
      </c>
      <c r="O21" s="32"/>
      <c r="P21" s="32"/>
      <c r="Q21" s="9"/>
      <c r="R21" s="9"/>
    </row>
    <row r="22" spans="2:18" s="1" customFormat="1" hidden="1" x14ac:dyDescent="0.25">
      <c r="B22" s="281" t="s">
        <v>538</v>
      </c>
      <c r="H22" s="269">
        <v>9.5327733546000015</v>
      </c>
      <c r="I22" s="84">
        <v>9.5327733546000015</v>
      </c>
      <c r="J22" s="84"/>
      <c r="L22" s="148">
        <f t="shared" si="0"/>
        <v>0</v>
      </c>
      <c r="M22" s="148">
        <f t="shared" si="1"/>
        <v>-1</v>
      </c>
      <c r="O22" s="32"/>
      <c r="P22" s="32"/>
      <c r="Q22" s="9"/>
      <c r="R22" s="9"/>
    </row>
    <row r="23" spans="2:18" s="1" customFormat="1" hidden="1" x14ac:dyDescent="0.25">
      <c r="B23" s="281" t="s">
        <v>539</v>
      </c>
      <c r="H23" s="269">
        <v>13.769561512199999</v>
      </c>
      <c r="I23" s="84">
        <v>13.769561512199999</v>
      </c>
      <c r="J23" s="84"/>
      <c r="L23" s="148">
        <f t="shared" si="0"/>
        <v>0</v>
      </c>
      <c r="M23" s="148">
        <f t="shared" si="1"/>
        <v>-1</v>
      </c>
      <c r="O23" s="32"/>
      <c r="P23" s="32"/>
      <c r="Q23" s="9"/>
      <c r="R23" s="9"/>
    </row>
    <row r="24" spans="2:18" s="1" customFormat="1" hidden="1" x14ac:dyDescent="0.25">
      <c r="B24" s="281" t="s">
        <v>540</v>
      </c>
      <c r="H24" s="269">
        <v>16.417554110699996</v>
      </c>
      <c r="I24" s="84">
        <v>16.417554110699996</v>
      </c>
      <c r="J24" s="84"/>
      <c r="L24" s="148">
        <f t="shared" si="0"/>
        <v>0</v>
      </c>
      <c r="M24" s="148">
        <f t="shared" si="1"/>
        <v>-1</v>
      </c>
      <c r="O24" s="32"/>
      <c r="P24" s="32"/>
      <c r="Q24" s="9"/>
      <c r="R24" s="9"/>
    </row>
    <row r="25" spans="2:18" s="1" customFormat="1" hidden="1" x14ac:dyDescent="0.25">
      <c r="B25" s="281" t="s">
        <v>542</v>
      </c>
      <c r="H25" s="269">
        <v>12.708289650000001</v>
      </c>
      <c r="I25" s="84">
        <v>12.708289650000001</v>
      </c>
      <c r="J25" s="84"/>
      <c r="L25" s="148">
        <f t="shared" si="0"/>
        <v>0</v>
      </c>
      <c r="M25" s="148">
        <f t="shared" si="1"/>
        <v>-1</v>
      </c>
      <c r="O25" s="32"/>
      <c r="P25" s="32"/>
      <c r="Q25" s="9"/>
      <c r="R25" s="9"/>
    </row>
    <row r="26" spans="2:18" s="1" customFormat="1" hidden="1" x14ac:dyDescent="0.25">
      <c r="B26" s="282" t="s">
        <v>524</v>
      </c>
      <c r="H26" s="269">
        <v>3.770741460263999</v>
      </c>
      <c r="I26" s="84">
        <v>3.770741460263999</v>
      </c>
      <c r="J26" s="84"/>
      <c r="L26" s="148">
        <f t="shared" si="0"/>
        <v>0</v>
      </c>
      <c r="M26" s="148">
        <f t="shared" si="1"/>
        <v>-1</v>
      </c>
      <c r="O26" s="32"/>
      <c r="P26" s="32"/>
      <c r="Q26" s="9"/>
      <c r="R26" s="9"/>
    </row>
    <row r="27" spans="2:18" s="1" customFormat="1" hidden="1" x14ac:dyDescent="0.25">
      <c r="B27" s="282" t="s">
        <v>526</v>
      </c>
      <c r="H27" s="269">
        <v>2.1183940787999993</v>
      </c>
      <c r="I27" s="84">
        <v>2.1183940787999993</v>
      </c>
      <c r="J27" s="84"/>
      <c r="L27" s="148">
        <f t="shared" si="0"/>
        <v>0</v>
      </c>
      <c r="M27" s="148">
        <f t="shared" si="1"/>
        <v>-1</v>
      </c>
      <c r="O27" s="32"/>
      <c r="P27" s="32"/>
      <c r="Q27" s="9"/>
      <c r="R27" s="9"/>
    </row>
    <row r="28" spans="2:18" s="1" customFormat="1" hidden="1" x14ac:dyDescent="0.25">
      <c r="B28" s="282" t="s">
        <v>527</v>
      </c>
      <c r="H28" s="269">
        <v>2.3831933386500004</v>
      </c>
      <c r="I28" s="84">
        <v>2.3831933386500004</v>
      </c>
      <c r="J28" s="84"/>
      <c r="L28" s="148">
        <f t="shared" si="0"/>
        <v>0</v>
      </c>
      <c r="M28" s="148">
        <f t="shared" si="1"/>
        <v>-1</v>
      </c>
      <c r="O28" s="32"/>
      <c r="P28" s="32"/>
      <c r="Q28" s="9"/>
      <c r="R28" s="9"/>
    </row>
    <row r="29" spans="2:18" s="1" customFormat="1" hidden="1" x14ac:dyDescent="0.25">
      <c r="B29" s="282" t="s">
        <v>541</v>
      </c>
      <c r="H29" s="269">
        <v>2.998118946</v>
      </c>
      <c r="I29" s="84">
        <v>2.998118946</v>
      </c>
      <c r="J29" s="84"/>
      <c r="L29" s="148">
        <f t="shared" si="0"/>
        <v>0</v>
      </c>
      <c r="M29" s="148">
        <f t="shared" si="1"/>
        <v>-1</v>
      </c>
      <c r="O29" s="32"/>
      <c r="P29" s="32"/>
      <c r="Q29" s="9"/>
      <c r="R29" s="9"/>
    </row>
    <row r="30" spans="2:18" s="1" customFormat="1" hidden="1" x14ac:dyDescent="0.25">
      <c r="B30" s="10" t="s">
        <v>663</v>
      </c>
      <c r="H30" s="269">
        <v>3.7071896378999996</v>
      </c>
      <c r="I30" s="84">
        <v>3.7071896378999996</v>
      </c>
      <c r="J30" s="84"/>
      <c r="L30" s="148">
        <f t="shared" si="0"/>
        <v>0</v>
      </c>
      <c r="M30" s="148">
        <f t="shared" si="1"/>
        <v>-1</v>
      </c>
      <c r="O30" s="32"/>
      <c r="P30" s="32"/>
      <c r="Q30" s="9"/>
      <c r="R30" s="9"/>
    </row>
    <row r="31" spans="2:18" s="1" customFormat="1" hidden="1" x14ac:dyDescent="0.25">
      <c r="B31" s="10" t="s">
        <v>664</v>
      </c>
      <c r="H31" s="269">
        <v>3.1537306559999996</v>
      </c>
      <c r="I31" s="84">
        <v>3.1537306559999996</v>
      </c>
      <c r="J31" s="84"/>
      <c r="L31" s="148">
        <f t="shared" si="0"/>
        <v>0</v>
      </c>
      <c r="M31" s="148">
        <f t="shared" si="1"/>
        <v>-1</v>
      </c>
      <c r="O31" s="32"/>
      <c r="P31" s="32"/>
      <c r="Q31" s="9"/>
      <c r="R31" s="9"/>
    </row>
    <row r="32" spans="2:18" s="1" customFormat="1" hidden="1" x14ac:dyDescent="0.25">
      <c r="B32" s="282" t="s">
        <v>528</v>
      </c>
      <c r="H32" s="269">
        <v>2.1183940787999993</v>
      </c>
      <c r="I32" s="84">
        <v>2.1183940787999993</v>
      </c>
      <c r="J32" s="84"/>
      <c r="L32" s="148">
        <f t="shared" si="0"/>
        <v>0</v>
      </c>
      <c r="M32" s="148">
        <f t="shared" si="1"/>
        <v>-1</v>
      </c>
      <c r="O32" s="32"/>
      <c r="P32" s="32"/>
      <c r="Q32" s="9"/>
      <c r="R32" s="9"/>
    </row>
    <row r="33" spans="2:18" s="1" customFormat="1" hidden="1" x14ac:dyDescent="0.25">
      <c r="B33" s="282" t="s">
        <v>529</v>
      </c>
      <c r="H33" s="269">
        <v>3.1775911181999996</v>
      </c>
      <c r="I33" s="84">
        <v>3.1775911181999996</v>
      </c>
      <c r="J33" s="84"/>
      <c r="L33" s="148">
        <f t="shared" si="0"/>
        <v>0</v>
      </c>
      <c r="M33" s="148">
        <f t="shared" si="1"/>
        <v>-1</v>
      </c>
      <c r="O33" s="32"/>
      <c r="P33" s="32"/>
      <c r="Q33" s="9"/>
      <c r="R33" s="9"/>
    </row>
    <row r="34" spans="2:18" s="1" customFormat="1" hidden="1" x14ac:dyDescent="0.25">
      <c r="B34" s="282" t="s">
        <v>530</v>
      </c>
      <c r="H34" s="269">
        <v>20.613364518000001</v>
      </c>
      <c r="I34" s="84">
        <v>20.613364518000001</v>
      </c>
      <c r="J34" s="84"/>
      <c r="L34" s="148">
        <f t="shared" si="0"/>
        <v>0</v>
      </c>
      <c r="M34" s="148">
        <f t="shared" si="1"/>
        <v>-1</v>
      </c>
      <c r="O34" s="32"/>
      <c r="P34" s="32"/>
      <c r="Q34" s="9"/>
      <c r="R34" s="9"/>
    </row>
    <row r="35" spans="2:18" s="1" customFormat="1" hidden="1" x14ac:dyDescent="0.25">
      <c r="B35" s="282" t="s">
        <v>531</v>
      </c>
      <c r="H35" s="269">
        <v>9.5327733546000015</v>
      </c>
      <c r="I35" s="84">
        <v>9.5327733546000015</v>
      </c>
      <c r="J35" s="84"/>
      <c r="L35" s="148">
        <f t="shared" si="0"/>
        <v>0</v>
      </c>
      <c r="M35" s="148">
        <f t="shared" si="1"/>
        <v>-1</v>
      </c>
      <c r="O35" s="32"/>
      <c r="P35" s="32"/>
      <c r="Q35" s="9"/>
      <c r="R35" s="9"/>
    </row>
    <row r="36" spans="2:18" x14ac:dyDescent="0.25">
      <c r="B36" s="31" t="s">
        <v>45</v>
      </c>
      <c r="D36" s="46" t="s">
        <v>2</v>
      </c>
      <c r="E36" s="9"/>
      <c r="F36" s="69" t="s">
        <v>497</v>
      </c>
      <c r="G36" s="92"/>
      <c r="H36" s="84">
        <v>270</v>
      </c>
      <c r="I36" s="84">
        <v>270</v>
      </c>
      <c r="J36" s="84"/>
      <c r="L36" s="148">
        <f t="shared" si="0"/>
        <v>0</v>
      </c>
      <c r="M36" s="148">
        <f t="shared" si="1"/>
        <v>-1</v>
      </c>
      <c r="N36" s="2" t="s">
        <v>6</v>
      </c>
      <c r="O36" s="299" t="s">
        <v>976</v>
      </c>
      <c r="P36" s="299" t="s">
        <v>976</v>
      </c>
      <c r="Q36" s="9" t="s">
        <v>230</v>
      </c>
      <c r="R36" s="9" t="s">
        <v>231</v>
      </c>
    </row>
    <row r="37" spans="2:18" x14ac:dyDescent="0.25">
      <c r="B37" s="31" t="s">
        <v>23</v>
      </c>
      <c r="D37" s="46" t="s">
        <v>2</v>
      </c>
      <c r="E37" s="79"/>
      <c r="F37" s="153" t="s">
        <v>497</v>
      </c>
      <c r="G37" s="92"/>
      <c r="H37" s="84">
        <v>270</v>
      </c>
      <c r="I37" s="84">
        <v>270</v>
      </c>
      <c r="J37" s="84"/>
      <c r="L37" s="148">
        <f t="shared" si="0"/>
        <v>0</v>
      </c>
      <c r="M37" s="148">
        <f t="shared" si="1"/>
        <v>-1</v>
      </c>
      <c r="N37" s="1" t="s">
        <v>6</v>
      </c>
      <c r="O37" s="299" t="s">
        <v>977</v>
      </c>
      <c r="P37" s="299" t="s">
        <v>977</v>
      </c>
      <c r="Q37" s="9" t="s">
        <v>230</v>
      </c>
      <c r="R37" s="9" t="s">
        <v>231</v>
      </c>
    </row>
    <row r="38" spans="2:18" ht="30.75" x14ac:dyDescent="0.25">
      <c r="B38" s="31" t="s">
        <v>1226</v>
      </c>
      <c r="D38" s="46" t="s">
        <v>2</v>
      </c>
      <c r="E38" s="9"/>
      <c r="G38" s="93"/>
      <c r="H38" s="84">
        <v>270</v>
      </c>
      <c r="I38" s="84">
        <v>270</v>
      </c>
      <c r="J38" s="84"/>
      <c r="K38" s="42"/>
      <c r="L38" s="148">
        <f t="shared" si="0"/>
        <v>0</v>
      </c>
      <c r="M38" s="148">
        <f t="shared" si="1"/>
        <v>-1</v>
      </c>
      <c r="N38" s="2"/>
      <c r="O38" s="298" t="s">
        <v>1144</v>
      </c>
      <c r="P38" s="300"/>
      <c r="Q38" s="9"/>
      <c r="R38" s="9"/>
    </row>
    <row r="39" spans="2:18" ht="15" x14ac:dyDescent="0.2">
      <c r="B39" s="31"/>
      <c r="E39" s="9"/>
      <c r="G39" s="92"/>
      <c r="H39" s="47"/>
      <c r="I39" s="47"/>
      <c r="J39" s="47"/>
      <c r="K39" s="47"/>
      <c r="L39" s="148"/>
      <c r="M39" s="148"/>
      <c r="O39" s="35"/>
      <c r="P39" s="35"/>
      <c r="Q39" s="9"/>
      <c r="R39" s="9"/>
    </row>
    <row r="40" spans="2:18" x14ac:dyDescent="0.25">
      <c r="B40" s="31" t="s">
        <v>3</v>
      </c>
      <c r="D40" s="46" t="s">
        <v>31</v>
      </c>
      <c r="E40" s="79"/>
      <c r="F40" s="153" t="s">
        <v>498</v>
      </c>
      <c r="G40" s="92"/>
      <c r="H40" s="47">
        <v>5.5</v>
      </c>
      <c r="I40" s="47">
        <v>5.5</v>
      </c>
      <c r="J40" s="47"/>
      <c r="L40" s="148">
        <f t="shared" si="0"/>
        <v>0</v>
      </c>
      <c r="M40" s="148">
        <f t="shared" si="1"/>
        <v>-1</v>
      </c>
      <c r="N40" s="9" t="s">
        <v>6</v>
      </c>
      <c r="O40" s="299" t="s">
        <v>978</v>
      </c>
      <c r="P40" s="299" t="s">
        <v>979</v>
      </c>
      <c r="Q40" s="9" t="s">
        <v>234</v>
      </c>
      <c r="R40" s="9" t="s">
        <v>235</v>
      </c>
    </row>
    <row r="41" spans="2:18" x14ac:dyDescent="0.25">
      <c r="B41" s="31" t="s">
        <v>29</v>
      </c>
      <c r="D41" s="46" t="s">
        <v>31</v>
      </c>
      <c r="E41" s="9"/>
      <c r="F41" s="69" t="s">
        <v>498</v>
      </c>
      <c r="G41" s="92"/>
      <c r="H41" s="47">
        <v>0.41</v>
      </c>
      <c r="I41" s="47">
        <f>H41</f>
        <v>0.41</v>
      </c>
      <c r="J41" s="47"/>
      <c r="L41" s="148">
        <f t="shared" si="0"/>
        <v>0</v>
      </c>
      <c r="M41" s="148">
        <f t="shared" si="1"/>
        <v>-1</v>
      </c>
      <c r="O41" s="299" t="s">
        <v>980</v>
      </c>
      <c r="P41" s="299" t="s">
        <v>981</v>
      </c>
      <c r="Q41" s="9" t="s">
        <v>236</v>
      </c>
      <c r="R41" s="29" t="s">
        <v>237</v>
      </c>
    </row>
    <row r="42" spans="2:18" x14ac:dyDescent="0.25">
      <c r="B42" s="32"/>
      <c r="C42" s="1"/>
      <c r="D42" s="48"/>
      <c r="E42" s="1"/>
      <c r="F42" s="5"/>
      <c r="G42" s="94"/>
      <c r="H42" s="47"/>
      <c r="I42" s="47"/>
      <c r="J42" s="47"/>
      <c r="K42" s="42"/>
      <c r="L42" s="148"/>
      <c r="M42" s="148"/>
      <c r="O42" s="35"/>
      <c r="P42" s="35"/>
      <c r="Q42" s="32"/>
      <c r="R42" s="32"/>
    </row>
    <row r="43" spans="2:18" x14ac:dyDescent="0.25">
      <c r="B43" s="112" t="s">
        <v>835</v>
      </c>
      <c r="E43" s="9"/>
      <c r="G43" s="92"/>
      <c r="H43" s="47"/>
      <c r="I43" s="47"/>
      <c r="J43" s="47"/>
      <c r="L43" s="148"/>
      <c r="M43" s="148"/>
      <c r="O43" s="35"/>
      <c r="P43" s="35"/>
    </row>
    <row r="44" spans="2:18" x14ac:dyDescent="0.25">
      <c r="B44" s="283" t="s">
        <v>9</v>
      </c>
      <c r="C44" s="116"/>
      <c r="D44" s="117" t="s">
        <v>10</v>
      </c>
      <c r="E44" s="116"/>
      <c r="F44" s="118" t="s">
        <v>498</v>
      </c>
      <c r="G44" s="119"/>
      <c r="H44" s="265">
        <v>33.805309999999999</v>
      </c>
      <c r="I44" s="265">
        <v>33.81</v>
      </c>
      <c r="J44" s="265"/>
      <c r="K44" s="121"/>
      <c r="L44" s="148">
        <f t="shared" si="0"/>
        <v>1.387356010048018E-4</v>
      </c>
      <c r="M44" s="148">
        <f t="shared" si="1"/>
        <v>-1</v>
      </c>
      <c r="O44" s="299" t="s">
        <v>982</v>
      </c>
      <c r="P44" s="299" t="s">
        <v>983</v>
      </c>
      <c r="Q44" s="9" t="s">
        <v>238</v>
      </c>
      <c r="R44" s="9" t="s">
        <v>239</v>
      </c>
    </row>
    <row r="45" spans="2:18" ht="30.75" x14ac:dyDescent="0.25">
      <c r="B45" s="31" t="s">
        <v>623</v>
      </c>
      <c r="D45" s="46" t="s">
        <v>10</v>
      </c>
      <c r="E45" s="79"/>
      <c r="F45" s="153" t="s">
        <v>498</v>
      </c>
      <c r="G45" s="128"/>
      <c r="H45" s="129">
        <v>27.87</v>
      </c>
      <c r="I45" s="129">
        <f>H45</f>
        <v>27.87</v>
      </c>
      <c r="J45" s="129"/>
      <c r="L45" s="148">
        <f t="shared" si="0"/>
        <v>0</v>
      </c>
      <c r="M45" s="148">
        <f t="shared" si="1"/>
        <v>-1</v>
      </c>
      <c r="O45" s="299" t="s">
        <v>984</v>
      </c>
      <c r="P45" s="299" t="s">
        <v>985</v>
      </c>
      <c r="Q45" s="9" t="s">
        <v>240</v>
      </c>
      <c r="R45" s="9" t="s">
        <v>241</v>
      </c>
    </row>
    <row r="46" spans="2:18" ht="30.75" x14ac:dyDescent="0.25">
      <c r="B46" s="31" t="s">
        <v>624</v>
      </c>
      <c r="D46" s="46" t="s">
        <v>10</v>
      </c>
      <c r="E46" s="79"/>
      <c r="F46" s="153" t="s">
        <v>497</v>
      </c>
      <c r="G46" s="128"/>
      <c r="H46" s="129">
        <v>0.53</v>
      </c>
      <c r="I46" s="129">
        <f>H46</f>
        <v>0.53</v>
      </c>
      <c r="J46" s="129"/>
      <c r="L46" s="148">
        <f t="shared" si="0"/>
        <v>0</v>
      </c>
      <c r="M46" s="148">
        <f t="shared" si="1"/>
        <v>-1</v>
      </c>
      <c r="O46" s="299" t="s">
        <v>986</v>
      </c>
      <c r="P46" s="299" t="s">
        <v>986</v>
      </c>
      <c r="Q46" s="9"/>
      <c r="R46" s="9"/>
    </row>
    <row r="47" spans="2:18" ht="45.75" x14ac:dyDescent="0.25">
      <c r="B47" s="283" t="s">
        <v>626</v>
      </c>
      <c r="C47" s="116"/>
      <c r="D47" s="117" t="s">
        <v>10</v>
      </c>
      <c r="E47" s="169"/>
      <c r="F47" s="170" t="s">
        <v>497</v>
      </c>
      <c r="G47" s="119"/>
      <c r="H47" s="120">
        <v>2.29</v>
      </c>
      <c r="I47" s="120">
        <f>H47</f>
        <v>2.29</v>
      </c>
      <c r="J47" s="120"/>
      <c r="K47" s="121"/>
      <c r="L47" s="148">
        <f t="shared" si="0"/>
        <v>0</v>
      </c>
      <c r="M47" s="148">
        <f t="shared" si="1"/>
        <v>-1</v>
      </c>
      <c r="O47" s="299" t="s">
        <v>987</v>
      </c>
      <c r="P47" s="299" t="s">
        <v>987</v>
      </c>
      <c r="Q47" s="9"/>
      <c r="R47" s="9"/>
    </row>
    <row r="48" spans="2:18" ht="30.75" x14ac:dyDescent="0.25">
      <c r="B48" s="283" t="s">
        <v>1142</v>
      </c>
      <c r="C48" s="116"/>
      <c r="D48" s="117" t="s">
        <v>10</v>
      </c>
      <c r="E48" s="169"/>
      <c r="F48" s="170"/>
      <c r="G48" s="119"/>
      <c r="H48" s="129">
        <v>25</v>
      </c>
      <c r="I48" s="120">
        <v>25</v>
      </c>
      <c r="J48" s="120"/>
      <c r="K48" s="121"/>
      <c r="L48" s="148">
        <f t="shared" si="0"/>
        <v>0</v>
      </c>
      <c r="M48" s="148">
        <f t="shared" si="1"/>
        <v>-1</v>
      </c>
      <c r="O48" s="299"/>
      <c r="P48" s="299"/>
      <c r="Q48" s="9"/>
      <c r="R48" s="9"/>
    </row>
    <row r="49" spans="2:18" ht="30.75" x14ac:dyDescent="0.25">
      <c r="B49" s="284" t="s">
        <v>53</v>
      </c>
      <c r="C49" s="131"/>
      <c r="D49" s="132" t="s">
        <v>10</v>
      </c>
      <c r="E49" s="175"/>
      <c r="F49" s="176" t="s">
        <v>498</v>
      </c>
      <c r="G49" s="134"/>
      <c r="H49" s="135">
        <v>22.302399999999999</v>
      </c>
      <c r="I49" s="135">
        <f>H49*1.06</f>
        <v>23.640543999999998</v>
      </c>
      <c r="J49" s="135"/>
      <c r="K49" s="136"/>
      <c r="L49" s="148">
        <f t="shared" si="0"/>
        <v>5.9999999999999991E-2</v>
      </c>
      <c r="M49" s="148">
        <f t="shared" si="1"/>
        <v>-1</v>
      </c>
      <c r="O49" s="299" t="s">
        <v>988</v>
      </c>
      <c r="P49" s="299" t="s">
        <v>989</v>
      </c>
      <c r="Q49" s="9" t="s">
        <v>242</v>
      </c>
      <c r="R49" s="9" t="s">
        <v>243</v>
      </c>
    </row>
    <row r="50" spans="2:18" x14ac:dyDescent="0.25">
      <c r="B50" s="284" t="s">
        <v>858</v>
      </c>
      <c r="C50" s="131"/>
      <c r="D50" s="132" t="s">
        <v>10</v>
      </c>
      <c r="E50" s="175"/>
      <c r="F50" s="176"/>
      <c r="G50" s="134"/>
      <c r="H50" s="135">
        <v>20</v>
      </c>
      <c r="I50" s="135">
        <v>20</v>
      </c>
      <c r="J50" s="135"/>
      <c r="K50" s="136"/>
      <c r="L50" s="148">
        <f t="shared" si="0"/>
        <v>0</v>
      </c>
      <c r="M50" s="148">
        <f t="shared" si="1"/>
        <v>-1</v>
      </c>
      <c r="O50" s="299" t="s">
        <v>990</v>
      </c>
      <c r="P50" s="299" t="s">
        <v>990</v>
      </c>
      <c r="Q50" s="9"/>
      <c r="R50" s="9"/>
    </row>
    <row r="51" spans="2:18" x14ac:dyDescent="0.25">
      <c r="B51" s="31" t="s">
        <v>622</v>
      </c>
      <c r="D51" s="46" t="s">
        <v>10</v>
      </c>
      <c r="E51" s="79"/>
      <c r="F51" s="153" t="s">
        <v>498</v>
      </c>
      <c r="G51" s="128"/>
      <c r="H51" s="129">
        <v>50.392400000000002</v>
      </c>
      <c r="I51" s="129">
        <f>H51</f>
        <v>50.392400000000002</v>
      </c>
      <c r="J51" s="129"/>
      <c r="L51" s="148">
        <f t="shared" si="0"/>
        <v>0</v>
      </c>
      <c r="M51" s="148">
        <f t="shared" si="1"/>
        <v>-1</v>
      </c>
      <c r="O51" s="299" t="s">
        <v>991</v>
      </c>
      <c r="P51" s="299" t="s">
        <v>992</v>
      </c>
      <c r="Q51" s="9" t="s">
        <v>244</v>
      </c>
      <c r="R51" s="9" t="s">
        <v>245</v>
      </c>
    </row>
    <row r="52" spans="2:18" ht="30.75" x14ac:dyDescent="0.25">
      <c r="B52" s="283" t="s">
        <v>665</v>
      </c>
      <c r="C52" s="116"/>
      <c r="D52" s="117" t="s">
        <v>10</v>
      </c>
      <c r="E52" s="169"/>
      <c r="F52" s="170" t="s">
        <v>497</v>
      </c>
      <c r="G52" s="119"/>
      <c r="H52" s="120">
        <v>2</v>
      </c>
      <c r="I52" s="120">
        <v>2</v>
      </c>
      <c r="J52" s="120"/>
      <c r="K52" s="121"/>
      <c r="L52" s="148">
        <f t="shared" si="0"/>
        <v>0</v>
      </c>
      <c r="M52" s="148">
        <f t="shared" si="1"/>
        <v>-1</v>
      </c>
      <c r="O52" s="299" t="s">
        <v>993</v>
      </c>
      <c r="P52" s="299" t="s">
        <v>993</v>
      </c>
      <c r="Q52" s="9"/>
      <c r="R52" s="9"/>
    </row>
    <row r="53" spans="2:18" x14ac:dyDescent="0.25">
      <c r="B53" s="31" t="s">
        <v>836</v>
      </c>
      <c r="D53" s="46" t="s">
        <v>10</v>
      </c>
      <c r="E53" s="9"/>
      <c r="F53" s="69" t="s">
        <v>498</v>
      </c>
      <c r="G53" s="128"/>
      <c r="H53" s="129">
        <v>54.598867369314988</v>
      </c>
      <c r="I53" s="129">
        <f>H53</f>
        <v>54.598867369314988</v>
      </c>
      <c r="J53" s="129"/>
      <c r="L53" s="148">
        <f t="shared" si="0"/>
        <v>0</v>
      </c>
      <c r="M53" s="148">
        <f t="shared" si="1"/>
        <v>-1</v>
      </c>
      <c r="O53" s="299" t="s">
        <v>994</v>
      </c>
      <c r="P53" s="299" t="s">
        <v>995</v>
      </c>
      <c r="Q53" s="9" t="s">
        <v>232</v>
      </c>
      <c r="R53" s="9" t="s">
        <v>246</v>
      </c>
    </row>
    <row r="54" spans="2:18" x14ac:dyDescent="0.25">
      <c r="B54" s="31" t="s">
        <v>837</v>
      </c>
      <c r="D54" s="46" t="s">
        <v>10</v>
      </c>
      <c r="E54" s="79"/>
      <c r="F54" s="153" t="s">
        <v>497</v>
      </c>
      <c r="G54" s="128"/>
      <c r="H54" s="129">
        <v>0.27436616768499988</v>
      </c>
      <c r="I54" s="129">
        <f>H54</f>
        <v>0.27436616768499988</v>
      </c>
      <c r="J54" s="129"/>
      <c r="L54" s="148">
        <f t="shared" si="0"/>
        <v>0</v>
      </c>
      <c r="M54" s="148">
        <f t="shared" si="1"/>
        <v>-1</v>
      </c>
      <c r="O54" s="299" t="s">
        <v>996</v>
      </c>
      <c r="P54" s="299" t="s">
        <v>996</v>
      </c>
      <c r="Q54" s="9"/>
      <c r="R54" s="9"/>
    </row>
    <row r="55" spans="2:18" x14ac:dyDescent="0.25">
      <c r="B55" s="283" t="s">
        <v>838</v>
      </c>
      <c r="C55" s="116"/>
      <c r="D55" s="117" t="s">
        <v>10</v>
      </c>
      <c r="E55" s="169"/>
      <c r="F55" s="170" t="s">
        <v>497</v>
      </c>
      <c r="G55" s="119"/>
      <c r="H55" s="265">
        <v>0.98771820366599972</v>
      </c>
      <c r="I55" s="265">
        <f>H55</f>
        <v>0.98771820366599972</v>
      </c>
      <c r="J55" s="265"/>
      <c r="K55" s="121"/>
      <c r="L55" s="148">
        <f t="shared" si="0"/>
        <v>0</v>
      </c>
      <c r="M55" s="148">
        <f t="shared" si="1"/>
        <v>-1</v>
      </c>
      <c r="O55" s="299" t="s">
        <v>997</v>
      </c>
      <c r="P55" s="299" t="s">
        <v>997</v>
      </c>
      <c r="Q55" s="9"/>
      <c r="R55" s="9"/>
    </row>
    <row r="56" spans="2:18" x14ac:dyDescent="0.25">
      <c r="B56" s="284" t="s">
        <v>12</v>
      </c>
      <c r="C56" s="131"/>
      <c r="D56" s="132" t="s">
        <v>10</v>
      </c>
      <c r="E56" s="131"/>
      <c r="F56" s="133" t="s">
        <v>498</v>
      </c>
      <c r="G56" s="134"/>
      <c r="H56" s="120">
        <v>25</v>
      </c>
      <c r="I56" s="120">
        <v>25</v>
      </c>
      <c r="J56" s="120"/>
      <c r="K56" s="121"/>
      <c r="L56" s="148">
        <f t="shared" si="0"/>
        <v>0</v>
      </c>
      <c r="M56" s="148">
        <f t="shared" si="1"/>
        <v>-1</v>
      </c>
      <c r="O56" s="299" t="s">
        <v>998</v>
      </c>
      <c r="P56" s="299" t="s">
        <v>999</v>
      </c>
      <c r="Q56" s="9" t="s">
        <v>232</v>
      </c>
      <c r="R56" s="29" t="s">
        <v>247</v>
      </c>
    </row>
    <row r="57" spans="2:18" x14ac:dyDescent="0.25">
      <c r="B57" s="31" t="s">
        <v>625</v>
      </c>
      <c r="D57" s="46" t="s">
        <v>10</v>
      </c>
      <c r="E57" s="79"/>
      <c r="F57" s="153" t="s">
        <v>498</v>
      </c>
      <c r="G57" s="128"/>
      <c r="H57" s="84">
        <v>76.339888567999992</v>
      </c>
      <c r="I57" s="84">
        <f>H57*1.06</f>
        <v>80.920281882079991</v>
      </c>
      <c r="J57" s="84"/>
      <c r="L57" s="148">
        <f t="shared" si="0"/>
        <v>5.9999999999999984E-2</v>
      </c>
      <c r="M57" s="148">
        <f t="shared" si="1"/>
        <v>-1</v>
      </c>
      <c r="O57" s="299" t="s">
        <v>1000</v>
      </c>
      <c r="P57" s="299" t="s">
        <v>1001</v>
      </c>
      <c r="Q57" s="9" t="s">
        <v>248</v>
      </c>
      <c r="R57" s="70" t="s">
        <v>249</v>
      </c>
    </row>
    <row r="58" spans="2:18" ht="30.75" x14ac:dyDescent="0.25">
      <c r="B58" s="31" t="s">
        <v>627</v>
      </c>
      <c r="D58" s="46" t="s">
        <v>10</v>
      </c>
      <c r="E58" s="79"/>
      <c r="F58" s="153" t="s">
        <v>497</v>
      </c>
      <c r="G58" s="128"/>
      <c r="H58" s="84">
        <v>44.578037119999998</v>
      </c>
      <c r="I58" s="84">
        <f t="shared" ref="I58:I60" si="2">H58*1.06</f>
        <v>47.252719347199999</v>
      </c>
      <c r="J58" s="84"/>
      <c r="L58" s="148">
        <f t="shared" si="0"/>
        <v>6.0000000000000039E-2</v>
      </c>
      <c r="M58" s="148">
        <f t="shared" si="1"/>
        <v>-1</v>
      </c>
      <c r="O58" s="299" t="s">
        <v>1002</v>
      </c>
      <c r="P58" s="299" t="s">
        <v>1003</v>
      </c>
      <c r="Q58" s="9"/>
      <c r="R58" s="107"/>
    </row>
    <row r="59" spans="2:18" ht="30.75" x14ac:dyDescent="0.25">
      <c r="B59" s="31" t="s">
        <v>628</v>
      </c>
      <c r="D59" s="46" t="s">
        <v>10</v>
      </c>
      <c r="E59" s="79"/>
      <c r="F59" s="153"/>
      <c r="G59" s="128"/>
      <c r="H59" s="84">
        <v>46.249713512</v>
      </c>
      <c r="I59" s="84">
        <f t="shared" si="2"/>
        <v>49.024696322720004</v>
      </c>
      <c r="J59" s="84"/>
      <c r="L59" s="148">
        <f t="shared" si="0"/>
        <v>6.0000000000000095E-2</v>
      </c>
      <c r="M59" s="148">
        <f t="shared" si="1"/>
        <v>-1</v>
      </c>
      <c r="O59" s="299" t="s">
        <v>1004</v>
      </c>
      <c r="P59" s="299" t="s">
        <v>1005</v>
      </c>
      <c r="Q59" s="9"/>
      <c r="R59" s="107"/>
    </row>
    <row r="60" spans="2:18" ht="30.75" x14ac:dyDescent="0.25">
      <c r="B60" s="283" t="s">
        <v>894</v>
      </c>
      <c r="C60" s="116"/>
      <c r="D60" s="117" t="s">
        <v>10</v>
      </c>
      <c r="E60" s="169"/>
      <c r="F60" s="170" t="s">
        <v>497</v>
      </c>
      <c r="G60" s="119"/>
      <c r="H60" s="265">
        <v>60</v>
      </c>
      <c r="I60" s="265">
        <f t="shared" si="2"/>
        <v>63.6</v>
      </c>
      <c r="J60" s="265"/>
      <c r="K60" s="265">
        <v>60</v>
      </c>
      <c r="L60" s="148">
        <f t="shared" si="0"/>
        <v>6.0000000000000026E-2</v>
      </c>
      <c r="M60" s="148">
        <f t="shared" si="1"/>
        <v>-1</v>
      </c>
      <c r="O60" s="299" t="s">
        <v>1145</v>
      </c>
      <c r="P60" s="299" t="s">
        <v>1145</v>
      </c>
      <c r="Q60" s="9"/>
      <c r="R60" s="107"/>
    </row>
    <row r="61" spans="2:18" x14ac:dyDescent="0.25">
      <c r="B61" s="31" t="s">
        <v>620</v>
      </c>
      <c r="D61" s="46" t="s">
        <v>10</v>
      </c>
      <c r="E61" s="79"/>
      <c r="F61" s="153" t="s">
        <v>498</v>
      </c>
      <c r="G61" s="128"/>
      <c r="H61" s="129">
        <v>40</v>
      </c>
      <c r="I61" s="129">
        <v>40</v>
      </c>
      <c r="J61" s="129"/>
      <c r="L61" s="148">
        <f t="shared" si="0"/>
        <v>0</v>
      </c>
      <c r="M61" s="148">
        <f t="shared" si="1"/>
        <v>-1</v>
      </c>
      <c r="O61" s="299" t="s">
        <v>1006</v>
      </c>
      <c r="P61" s="299" t="s">
        <v>1007</v>
      </c>
      <c r="Q61" s="9" t="s">
        <v>250</v>
      </c>
      <c r="R61" s="9" t="s">
        <v>251</v>
      </c>
    </row>
    <row r="62" spans="2:18" ht="30.75" x14ac:dyDescent="0.25">
      <c r="B62" s="283" t="s">
        <v>1171</v>
      </c>
      <c r="C62" s="116"/>
      <c r="D62" s="117" t="s">
        <v>10</v>
      </c>
      <c r="E62" s="169"/>
      <c r="F62" s="170" t="s">
        <v>497</v>
      </c>
      <c r="G62" s="119"/>
      <c r="H62" s="120">
        <v>2.1040000000000001</v>
      </c>
      <c r="I62" s="120">
        <v>10</v>
      </c>
      <c r="J62" s="120"/>
      <c r="K62" s="121"/>
      <c r="L62" s="148">
        <f t="shared" si="0"/>
        <v>3.752851711026616</v>
      </c>
      <c r="M62" s="148">
        <f t="shared" si="1"/>
        <v>-1</v>
      </c>
      <c r="O62" s="299" t="s">
        <v>1008</v>
      </c>
      <c r="P62" s="299" t="s">
        <v>1008</v>
      </c>
      <c r="Q62" s="9"/>
      <c r="R62" s="9"/>
    </row>
    <row r="63" spans="2:18" x14ac:dyDescent="0.25">
      <c r="B63" s="31" t="s">
        <v>616</v>
      </c>
      <c r="D63" s="46" t="s">
        <v>10</v>
      </c>
      <c r="E63" s="79"/>
      <c r="F63" s="153" t="s">
        <v>498</v>
      </c>
      <c r="G63" s="128"/>
      <c r="H63" s="129">
        <v>26.03</v>
      </c>
      <c r="I63" s="129">
        <f>H63</f>
        <v>26.03</v>
      </c>
      <c r="J63" s="129"/>
      <c r="L63" s="148">
        <f t="shared" si="0"/>
        <v>0</v>
      </c>
      <c r="M63" s="148">
        <f t="shared" si="1"/>
        <v>-1</v>
      </c>
      <c r="O63" s="299" t="s">
        <v>1009</v>
      </c>
      <c r="P63" s="299" t="s">
        <v>1010</v>
      </c>
      <c r="Q63" s="9" t="s">
        <v>232</v>
      </c>
      <c r="R63" s="9" t="s">
        <v>252</v>
      </c>
    </row>
    <row r="64" spans="2:18" ht="30.75" x14ac:dyDescent="0.25">
      <c r="B64" s="283" t="s">
        <v>617</v>
      </c>
      <c r="C64" s="116"/>
      <c r="D64" s="117" t="s">
        <v>10</v>
      </c>
      <c r="E64" s="169"/>
      <c r="F64" s="170" t="s">
        <v>497</v>
      </c>
      <c r="G64" s="119"/>
      <c r="H64" s="120">
        <v>0.93</v>
      </c>
      <c r="I64" s="120">
        <f>H64</f>
        <v>0.93</v>
      </c>
      <c r="J64" s="120"/>
      <c r="K64" s="121"/>
      <c r="L64" s="148">
        <f t="shared" si="0"/>
        <v>0</v>
      </c>
      <c r="M64" s="148">
        <f t="shared" si="1"/>
        <v>-1</v>
      </c>
      <c r="O64" s="299" t="s">
        <v>1011</v>
      </c>
      <c r="P64" s="299" t="s">
        <v>1011</v>
      </c>
      <c r="Q64" s="9"/>
      <c r="R64" s="9"/>
    </row>
    <row r="65" spans="2:18" x14ac:dyDescent="0.25">
      <c r="B65" s="284" t="s">
        <v>15</v>
      </c>
      <c r="C65" s="131"/>
      <c r="D65" s="132" t="s">
        <v>10</v>
      </c>
      <c r="E65" s="131"/>
      <c r="F65" s="133" t="s">
        <v>498</v>
      </c>
      <c r="G65" s="134"/>
      <c r="H65" s="135">
        <v>16.45852</v>
      </c>
      <c r="I65" s="135">
        <f>H65</f>
        <v>16.45852</v>
      </c>
      <c r="J65" s="135"/>
      <c r="K65" s="136"/>
      <c r="L65" s="148">
        <f t="shared" si="0"/>
        <v>0</v>
      </c>
      <c r="M65" s="148">
        <f t="shared" si="1"/>
        <v>-1</v>
      </c>
      <c r="O65" s="299" t="s">
        <v>1012</v>
      </c>
      <c r="P65" s="299" t="s">
        <v>1013</v>
      </c>
      <c r="Q65" s="9" t="s">
        <v>232</v>
      </c>
      <c r="R65" s="9" t="s">
        <v>253</v>
      </c>
    </row>
    <row r="66" spans="2:18" x14ac:dyDescent="0.25">
      <c r="B66" s="284" t="s">
        <v>439</v>
      </c>
      <c r="C66" s="131"/>
      <c r="D66" s="132" t="s">
        <v>10</v>
      </c>
      <c r="E66" s="131"/>
      <c r="F66" s="133" t="s">
        <v>498</v>
      </c>
      <c r="G66" s="134"/>
      <c r="H66" s="135">
        <v>20</v>
      </c>
      <c r="I66" s="135">
        <f>H66</f>
        <v>20</v>
      </c>
      <c r="J66" s="135"/>
      <c r="K66" s="136"/>
      <c r="L66" s="148">
        <f t="shared" si="0"/>
        <v>0</v>
      </c>
      <c r="M66" s="148">
        <f t="shared" si="1"/>
        <v>-1</v>
      </c>
      <c r="O66" s="299" t="s">
        <v>1014</v>
      </c>
      <c r="P66" s="299" t="s">
        <v>1014</v>
      </c>
      <c r="Q66" s="9" t="s">
        <v>232</v>
      </c>
      <c r="R66" s="29" t="s">
        <v>254</v>
      </c>
    </row>
    <row r="67" spans="2:18" ht="15" x14ac:dyDescent="0.2">
      <c r="B67" s="6"/>
      <c r="E67" s="9"/>
      <c r="G67" s="92"/>
      <c r="H67" s="47"/>
      <c r="I67" s="47"/>
      <c r="J67" s="47"/>
      <c r="L67" s="148"/>
      <c r="M67" s="148"/>
      <c r="O67" s="35"/>
      <c r="P67" s="35"/>
    </row>
    <row r="68" spans="2:18" ht="47.25" x14ac:dyDescent="0.25">
      <c r="B68" s="329" t="s">
        <v>50</v>
      </c>
      <c r="C68" s="325"/>
      <c r="D68" s="321" t="s">
        <v>523</v>
      </c>
      <c r="E68" s="325"/>
      <c r="F68" s="330"/>
      <c r="G68" s="322"/>
      <c r="H68" s="323"/>
      <c r="I68" s="323"/>
      <c r="J68" s="323"/>
      <c r="K68" s="324"/>
      <c r="L68" s="331"/>
      <c r="M68" s="331"/>
      <c r="N68" s="325"/>
      <c r="O68" s="327"/>
      <c r="P68" s="35"/>
    </row>
    <row r="69" spans="2:18" ht="15" hidden="1" x14ac:dyDescent="0.2">
      <c r="B69" s="332" t="s">
        <v>676</v>
      </c>
      <c r="C69" s="325"/>
      <c r="D69" s="321"/>
      <c r="E69" s="320"/>
      <c r="F69" s="256"/>
      <c r="G69" s="322"/>
      <c r="H69" s="323"/>
      <c r="I69" s="323"/>
      <c r="J69" s="323"/>
      <c r="K69" s="324"/>
      <c r="L69" s="331" t="e">
        <f t="shared" si="0"/>
        <v>#DIV/0!</v>
      </c>
      <c r="M69" s="331" t="e">
        <f t="shared" si="1"/>
        <v>#DIV/0!</v>
      </c>
      <c r="N69" s="325"/>
      <c r="O69" s="327"/>
      <c r="P69" s="35"/>
    </row>
    <row r="70" spans="2:18" x14ac:dyDescent="0.25">
      <c r="B70" s="327" t="s">
        <v>518</v>
      </c>
      <c r="C70" s="325"/>
      <c r="D70" s="321"/>
      <c r="E70" s="325"/>
      <c r="F70" s="330" t="s">
        <v>497</v>
      </c>
      <c r="G70" s="322">
        <v>6</v>
      </c>
      <c r="H70" s="323">
        <v>0.73511999999999988</v>
      </c>
      <c r="I70" s="323">
        <v>0.74982239999999989</v>
      </c>
      <c r="J70" s="323"/>
      <c r="K70" s="324"/>
      <c r="L70" s="331">
        <f t="shared" si="0"/>
        <v>2.0000000000000007E-2</v>
      </c>
      <c r="M70" s="331">
        <f t="shared" si="1"/>
        <v>-1</v>
      </c>
      <c r="N70" s="325"/>
      <c r="O70" s="326" t="s">
        <v>1015</v>
      </c>
      <c r="P70" s="299" t="s">
        <v>1016</v>
      </c>
    </row>
    <row r="71" spans="2:18" x14ac:dyDescent="0.25">
      <c r="B71" s="327" t="s">
        <v>519</v>
      </c>
      <c r="C71" s="325"/>
      <c r="D71" s="321"/>
      <c r="E71" s="325"/>
      <c r="F71" s="330" t="s">
        <v>497</v>
      </c>
      <c r="G71" s="322">
        <v>6</v>
      </c>
      <c r="H71" s="323">
        <v>0.38797999999999999</v>
      </c>
      <c r="I71" s="323">
        <v>0.39573959999999997</v>
      </c>
      <c r="J71" s="323"/>
      <c r="K71" s="324"/>
      <c r="L71" s="331">
        <f t="shared" si="0"/>
        <v>1.9999999999999941E-2</v>
      </c>
      <c r="M71" s="331">
        <f t="shared" si="1"/>
        <v>-1</v>
      </c>
      <c r="N71" s="325"/>
      <c r="O71" s="326" t="s">
        <v>1017</v>
      </c>
      <c r="P71" s="299" t="s">
        <v>1016</v>
      </c>
    </row>
    <row r="72" spans="2:18" x14ac:dyDescent="0.25">
      <c r="B72" s="327" t="s">
        <v>520</v>
      </c>
      <c r="C72" s="325"/>
      <c r="D72" s="321"/>
      <c r="E72" s="325"/>
      <c r="F72" s="330" t="s">
        <v>497</v>
      </c>
      <c r="G72" s="322">
        <v>6</v>
      </c>
      <c r="H72" s="323">
        <v>2.58</v>
      </c>
      <c r="I72" s="323">
        <v>2.6316000000000002</v>
      </c>
      <c r="J72" s="323"/>
      <c r="K72" s="324"/>
      <c r="L72" s="331">
        <f t="shared" si="0"/>
        <v>2.0000000000000035E-2</v>
      </c>
      <c r="M72" s="331">
        <f t="shared" si="1"/>
        <v>-1</v>
      </c>
      <c r="N72" s="325"/>
      <c r="O72" s="326" t="s">
        <v>1018</v>
      </c>
      <c r="P72" s="299" t="s">
        <v>1016</v>
      </c>
    </row>
    <row r="73" spans="2:18" x14ac:dyDescent="0.25">
      <c r="B73" s="327" t="s">
        <v>614</v>
      </c>
      <c r="C73" s="325"/>
      <c r="D73" s="321"/>
      <c r="E73" s="325"/>
      <c r="F73" s="330" t="s">
        <v>498</v>
      </c>
      <c r="G73" s="322">
        <v>6</v>
      </c>
      <c r="H73" s="323">
        <v>2.37893</v>
      </c>
      <c r="I73" s="323">
        <v>0</v>
      </c>
      <c r="J73" s="323"/>
      <c r="K73" s="324"/>
      <c r="L73" s="331">
        <f t="shared" si="0"/>
        <v>-1</v>
      </c>
      <c r="M73" s="331" t="e">
        <f t="shared" si="1"/>
        <v>#DIV/0!</v>
      </c>
      <c r="N73" s="325"/>
      <c r="O73" s="326" t="s">
        <v>1019</v>
      </c>
      <c r="P73" s="299" t="s">
        <v>1016</v>
      </c>
    </row>
    <row r="74" spans="2:18" x14ac:dyDescent="0.25">
      <c r="B74" s="327" t="s">
        <v>521</v>
      </c>
      <c r="C74" s="325"/>
      <c r="D74" s="321"/>
      <c r="E74" s="325"/>
      <c r="F74" s="330" t="s">
        <v>498</v>
      </c>
      <c r="G74" s="322">
        <v>6</v>
      </c>
      <c r="H74" s="323">
        <v>0.36</v>
      </c>
      <c r="I74" s="323">
        <v>0</v>
      </c>
      <c r="J74" s="323"/>
      <c r="K74" s="324"/>
      <c r="L74" s="331">
        <f t="shared" si="0"/>
        <v>-1</v>
      </c>
      <c r="M74" s="331" t="e">
        <f t="shared" si="1"/>
        <v>#DIV/0!</v>
      </c>
      <c r="N74" s="325"/>
      <c r="O74" s="326" t="s">
        <v>1020</v>
      </c>
      <c r="P74" s="299" t="s">
        <v>1016</v>
      </c>
    </row>
    <row r="75" spans="2:18" x14ac:dyDescent="0.25">
      <c r="B75" s="327" t="s">
        <v>522</v>
      </c>
      <c r="C75" s="325"/>
      <c r="D75" s="321"/>
      <c r="E75" s="325"/>
      <c r="F75" s="330" t="s">
        <v>498</v>
      </c>
      <c r="G75" s="322">
        <v>6</v>
      </c>
      <c r="H75" s="323">
        <v>9.1439999999999994E-2</v>
      </c>
      <c r="I75" s="323">
        <v>0</v>
      </c>
      <c r="J75" s="323"/>
      <c r="K75" s="324"/>
      <c r="L75" s="331">
        <f t="shared" ref="L75:L137" si="3">(I75-H75)/H75</f>
        <v>-1</v>
      </c>
      <c r="M75" s="331" t="e">
        <f t="shared" ref="M75:M137" si="4">(J75-I75)/I75</f>
        <v>#DIV/0!</v>
      </c>
      <c r="N75" s="325"/>
      <c r="O75" s="326" t="s">
        <v>1021</v>
      </c>
      <c r="P75" s="299" t="s">
        <v>1016</v>
      </c>
    </row>
    <row r="76" spans="2:18" x14ac:dyDescent="0.25">
      <c r="B76" s="327" t="s">
        <v>615</v>
      </c>
      <c r="C76" s="325"/>
      <c r="D76" s="321"/>
      <c r="E76" s="325"/>
      <c r="F76" s="330" t="s">
        <v>498</v>
      </c>
      <c r="G76" s="322">
        <v>6</v>
      </c>
      <c r="H76" s="323">
        <v>0.13</v>
      </c>
      <c r="I76" s="323">
        <v>0.1326</v>
      </c>
      <c r="J76" s="323"/>
      <c r="K76" s="324"/>
      <c r="L76" s="331">
        <f t="shared" si="3"/>
        <v>1.9999999999999931E-2</v>
      </c>
      <c r="M76" s="331">
        <f t="shared" si="4"/>
        <v>-1</v>
      </c>
      <c r="N76" s="325"/>
      <c r="O76" s="326" t="s">
        <v>1022</v>
      </c>
      <c r="P76" s="299" t="s">
        <v>1016</v>
      </c>
    </row>
    <row r="77" spans="2:18" x14ac:dyDescent="0.25">
      <c r="B77" s="327" t="s">
        <v>706</v>
      </c>
      <c r="C77" s="325"/>
      <c r="D77" s="321"/>
      <c r="E77" s="325"/>
      <c r="F77" s="330" t="s">
        <v>498</v>
      </c>
      <c r="G77" s="322">
        <v>6</v>
      </c>
      <c r="H77" s="323">
        <v>0.7</v>
      </c>
      <c r="I77" s="323">
        <v>0.71399999999999997</v>
      </c>
      <c r="J77" s="323"/>
      <c r="K77" s="324"/>
      <c r="L77" s="331">
        <f t="shared" si="3"/>
        <v>2.0000000000000018E-2</v>
      </c>
      <c r="M77" s="331">
        <f t="shared" si="4"/>
        <v>-1</v>
      </c>
      <c r="N77" s="325"/>
      <c r="O77" s="326" t="s">
        <v>1023</v>
      </c>
      <c r="P77" s="299" t="s">
        <v>1016</v>
      </c>
    </row>
    <row r="78" spans="2:18" ht="15" x14ac:dyDescent="0.2">
      <c r="E78" s="9"/>
      <c r="G78" s="92"/>
      <c r="H78" s="47"/>
      <c r="I78" s="47"/>
      <c r="J78" s="47"/>
      <c r="L78" s="148"/>
      <c r="M78" s="148"/>
      <c r="O78" s="35"/>
      <c r="P78" s="35"/>
    </row>
    <row r="79" spans="2:18" s="337" customFormat="1" x14ac:dyDescent="0.25">
      <c r="B79" s="336" t="s">
        <v>176</v>
      </c>
      <c r="D79" s="338" t="s">
        <v>4</v>
      </c>
      <c r="F79" s="339"/>
      <c r="G79" s="340"/>
      <c r="H79" s="341"/>
      <c r="I79" s="341"/>
      <c r="J79" s="341"/>
      <c r="K79" s="342"/>
      <c r="L79" s="343"/>
      <c r="M79" s="343"/>
      <c r="O79" s="344"/>
      <c r="P79" s="344"/>
      <c r="R79" s="345"/>
    </row>
    <row r="80" spans="2:18" ht="409.6" hidden="1" customHeight="1" x14ac:dyDescent="0.2">
      <c r="B80" s="286" t="s">
        <v>681</v>
      </c>
      <c r="C80" s="145"/>
      <c r="D80" s="149"/>
      <c r="E80" s="183"/>
      <c r="F80" s="184"/>
      <c r="G80" s="92"/>
      <c r="H80" s="273"/>
      <c r="I80" s="273"/>
      <c r="J80" s="273"/>
      <c r="L80" s="148"/>
      <c r="M80" s="148"/>
      <c r="O80" s="35"/>
      <c r="P80" s="35"/>
      <c r="Q80" s="9"/>
      <c r="R80" s="29"/>
    </row>
    <row r="81" spans="2:18" x14ac:dyDescent="0.25">
      <c r="B81" s="112" t="s">
        <v>895</v>
      </c>
      <c r="E81" s="79"/>
      <c r="F81" s="153"/>
      <c r="G81" s="92"/>
      <c r="H81" s="129"/>
      <c r="I81" s="47"/>
      <c r="J81" s="47"/>
      <c r="K81" s="274">
        <v>4.4999999999999998E-2</v>
      </c>
      <c r="L81" s="148"/>
      <c r="M81" s="148"/>
      <c r="O81" s="35"/>
      <c r="P81" s="35"/>
      <c r="Q81" s="9"/>
      <c r="R81" s="29"/>
    </row>
    <row r="82" spans="2:18" ht="30.75" x14ac:dyDescent="0.25">
      <c r="B82" s="31" t="s">
        <v>872</v>
      </c>
      <c r="E82" s="79"/>
      <c r="F82" s="153"/>
      <c r="G82" s="92"/>
      <c r="H82" s="129">
        <v>71</v>
      </c>
      <c r="I82" s="129">
        <f>SUM(H82*1.034)</f>
        <v>73.414000000000001</v>
      </c>
      <c r="J82" s="129">
        <f>SUM(I82*1.034)</f>
        <v>75.910076000000004</v>
      </c>
      <c r="K82" s="271" t="e">
        <f>#REF!*K81</f>
        <v>#REF!</v>
      </c>
      <c r="L82" s="148">
        <f t="shared" si="3"/>
        <v>3.4000000000000023E-2</v>
      </c>
      <c r="M82" s="148">
        <f t="shared" si="4"/>
        <v>3.400000000000003E-2</v>
      </c>
      <c r="O82" s="299" t="s">
        <v>1024</v>
      </c>
      <c r="P82" s="299" t="s">
        <v>1025</v>
      </c>
      <c r="Q82" s="9"/>
      <c r="R82" s="29"/>
    </row>
    <row r="83" spans="2:18" ht="30.75" x14ac:dyDescent="0.25">
      <c r="B83" s="31" t="s">
        <v>873</v>
      </c>
      <c r="E83" s="79"/>
      <c r="F83" s="153"/>
      <c r="G83" s="92"/>
      <c r="H83" s="129">
        <v>42.588974999999998</v>
      </c>
      <c r="I83" s="129">
        <f t="shared" ref="I83:J86" si="5">SUM(H83*1.034)</f>
        <v>44.037000149999997</v>
      </c>
      <c r="J83" s="129">
        <f t="shared" si="5"/>
        <v>45.534258155099998</v>
      </c>
      <c r="K83" s="271" t="e">
        <f>#REF!*K81</f>
        <v>#REF!</v>
      </c>
      <c r="L83" s="148">
        <f t="shared" si="3"/>
        <v>3.3999999999999989E-2</v>
      </c>
      <c r="M83" s="148">
        <f t="shared" si="4"/>
        <v>3.4000000000000023E-2</v>
      </c>
      <c r="O83" s="299" t="s">
        <v>1026</v>
      </c>
      <c r="P83" s="299" t="s">
        <v>1027</v>
      </c>
      <c r="Q83" s="9"/>
      <c r="R83" s="29"/>
    </row>
    <row r="84" spans="2:18" ht="30.75" x14ac:dyDescent="0.25">
      <c r="B84" s="31" t="s">
        <v>879</v>
      </c>
      <c r="E84" s="79"/>
      <c r="F84" s="153"/>
      <c r="G84" s="92"/>
      <c r="H84" s="129">
        <v>35.490812499999997</v>
      </c>
      <c r="I84" s="129">
        <f t="shared" si="5"/>
        <v>36.697500124999998</v>
      </c>
      <c r="J84" s="129">
        <f t="shared" si="5"/>
        <v>37.945215129250002</v>
      </c>
      <c r="K84" s="271" t="e">
        <f>#REF!*K81</f>
        <v>#REF!</v>
      </c>
      <c r="L84" s="148">
        <f t="shared" si="3"/>
        <v>3.4000000000000023E-2</v>
      </c>
      <c r="M84" s="148">
        <f t="shared" si="4"/>
        <v>3.400000000000012E-2</v>
      </c>
      <c r="O84" s="299" t="s">
        <v>1028</v>
      </c>
      <c r="P84" s="299" t="s">
        <v>499</v>
      </c>
      <c r="Q84" s="9"/>
      <c r="R84" s="29"/>
    </row>
    <row r="85" spans="2:18" ht="30.75" x14ac:dyDescent="0.25">
      <c r="B85" s="31" t="s">
        <v>880</v>
      </c>
      <c r="E85" s="79"/>
      <c r="F85" s="153"/>
      <c r="G85" s="92"/>
      <c r="H85" s="129">
        <v>21.294487499999999</v>
      </c>
      <c r="I85" s="129">
        <f t="shared" si="5"/>
        <v>22.018500074999999</v>
      </c>
      <c r="J85" s="129">
        <f t="shared" si="5"/>
        <v>22.767129077549999</v>
      </c>
      <c r="K85" s="271" t="e">
        <f>#REF!*K81</f>
        <v>#REF!</v>
      </c>
      <c r="L85" s="148">
        <f t="shared" si="3"/>
        <v>3.3999999999999989E-2</v>
      </c>
      <c r="M85" s="148">
        <f t="shared" si="4"/>
        <v>3.4000000000000023E-2</v>
      </c>
      <c r="O85" s="299" t="s">
        <v>1029</v>
      </c>
      <c r="P85" s="299" t="s">
        <v>499</v>
      </c>
      <c r="Q85" s="9"/>
      <c r="R85" s="29"/>
    </row>
    <row r="86" spans="2:18" x14ac:dyDescent="0.25">
      <c r="B86" s="31" t="s">
        <v>63</v>
      </c>
      <c r="E86" s="79"/>
      <c r="F86" s="153"/>
      <c r="G86" s="92"/>
      <c r="H86" s="129">
        <v>14.196325</v>
      </c>
      <c r="I86" s="129">
        <f t="shared" si="5"/>
        <v>14.679000050000001</v>
      </c>
      <c r="J86" s="129">
        <f t="shared" si="5"/>
        <v>15.178086051700001</v>
      </c>
      <c r="K86" s="271" t="e">
        <f>#REF!*K81</f>
        <v>#REF!</v>
      </c>
      <c r="L86" s="148">
        <f t="shared" si="3"/>
        <v>3.4000000000000072E-2</v>
      </c>
      <c r="M86" s="148">
        <f t="shared" si="4"/>
        <v>3.4000000000000016E-2</v>
      </c>
      <c r="O86" s="299" t="s">
        <v>1030</v>
      </c>
      <c r="P86" s="299" t="s">
        <v>1030</v>
      </c>
      <c r="Q86" s="9"/>
      <c r="R86" s="29"/>
    </row>
    <row r="87" spans="2:18" ht="360" hidden="1" customHeight="1" x14ac:dyDescent="0.2">
      <c r="B87" s="35" t="s">
        <v>509</v>
      </c>
      <c r="E87" s="79"/>
      <c r="F87" s="153" t="s">
        <v>497</v>
      </c>
      <c r="G87" s="92"/>
      <c r="H87" s="129">
        <v>0</v>
      </c>
      <c r="I87" s="129"/>
      <c r="J87" s="129"/>
      <c r="L87" s="148" t="e">
        <f t="shared" si="3"/>
        <v>#DIV/0!</v>
      </c>
      <c r="M87" s="148" t="e">
        <f t="shared" si="4"/>
        <v>#DIV/0!</v>
      </c>
      <c r="O87" s="35"/>
      <c r="P87" s="35"/>
      <c r="Q87" s="9"/>
      <c r="R87" s="29"/>
    </row>
    <row r="88" spans="2:18" ht="270" hidden="1" customHeight="1" x14ac:dyDescent="0.2">
      <c r="B88" s="35" t="s">
        <v>708</v>
      </c>
      <c r="E88" s="79"/>
      <c r="F88" s="153" t="s">
        <v>498</v>
      </c>
      <c r="G88" s="92"/>
      <c r="H88" s="129">
        <v>0</v>
      </c>
      <c r="I88" s="129"/>
      <c r="J88" s="129"/>
      <c r="L88" s="148" t="e">
        <f t="shared" si="3"/>
        <v>#DIV/0!</v>
      </c>
      <c r="M88" s="148" t="e">
        <f t="shared" si="4"/>
        <v>#DIV/0!</v>
      </c>
      <c r="O88" s="35"/>
      <c r="P88" s="35"/>
      <c r="Q88" s="9"/>
      <c r="R88" s="29"/>
    </row>
    <row r="89" spans="2:18" ht="195" hidden="1" customHeight="1" x14ac:dyDescent="0.2">
      <c r="B89" s="35" t="s">
        <v>514</v>
      </c>
      <c r="E89" s="79"/>
      <c r="F89" s="153" t="s">
        <v>498</v>
      </c>
      <c r="G89" s="92"/>
      <c r="H89" s="129">
        <v>0</v>
      </c>
      <c r="I89" s="129"/>
      <c r="J89" s="129"/>
      <c r="L89" s="148" t="e">
        <f t="shared" si="3"/>
        <v>#DIV/0!</v>
      </c>
      <c r="M89" s="148" t="e">
        <f t="shared" si="4"/>
        <v>#DIV/0!</v>
      </c>
      <c r="O89" s="35"/>
      <c r="P89" s="35"/>
      <c r="Q89" s="9"/>
      <c r="R89" s="29"/>
    </row>
    <row r="90" spans="2:18" ht="330" hidden="1" customHeight="1" x14ac:dyDescent="0.2">
      <c r="B90" s="35" t="s">
        <v>515</v>
      </c>
      <c r="E90" s="79"/>
      <c r="F90" s="153" t="s">
        <v>498</v>
      </c>
      <c r="G90" s="92"/>
      <c r="H90" s="129">
        <v>0</v>
      </c>
      <c r="I90" s="129"/>
      <c r="J90" s="129"/>
      <c r="L90" s="148" t="e">
        <f t="shared" si="3"/>
        <v>#DIV/0!</v>
      </c>
      <c r="M90" s="148" t="e">
        <f t="shared" si="4"/>
        <v>#DIV/0!</v>
      </c>
      <c r="O90" s="35"/>
      <c r="P90" s="35"/>
      <c r="Q90" s="9"/>
      <c r="R90" s="29"/>
    </row>
    <row r="91" spans="2:18" ht="409.5" hidden="1" customHeight="1" x14ac:dyDescent="0.2">
      <c r="B91" s="35" t="s">
        <v>516</v>
      </c>
      <c r="E91" s="79"/>
      <c r="F91" s="153" t="s">
        <v>498</v>
      </c>
      <c r="G91" s="92"/>
      <c r="H91" s="129">
        <v>0</v>
      </c>
      <c r="I91" s="129"/>
      <c r="J91" s="129"/>
      <c r="L91" s="148" t="e">
        <f t="shared" si="3"/>
        <v>#DIV/0!</v>
      </c>
      <c r="M91" s="148" t="e">
        <f t="shared" si="4"/>
        <v>#DIV/0!</v>
      </c>
      <c r="O91" s="35"/>
      <c r="P91" s="35"/>
      <c r="Q91" s="9"/>
      <c r="R91" s="29"/>
    </row>
    <row r="92" spans="2:18" ht="409.5" hidden="1" customHeight="1" x14ac:dyDescent="0.2">
      <c r="B92" s="35" t="s">
        <v>517</v>
      </c>
      <c r="E92" s="79"/>
      <c r="F92" s="153" t="s">
        <v>498</v>
      </c>
      <c r="G92" s="92"/>
      <c r="H92" s="129">
        <v>0</v>
      </c>
      <c r="I92" s="129"/>
      <c r="J92" s="129"/>
      <c r="L92" s="148" t="e">
        <f t="shared" si="3"/>
        <v>#DIV/0!</v>
      </c>
      <c r="M92" s="148" t="e">
        <f t="shared" si="4"/>
        <v>#DIV/0!</v>
      </c>
      <c r="O92" s="35"/>
      <c r="P92" s="35"/>
      <c r="Q92" s="9"/>
      <c r="R92" s="29"/>
    </row>
    <row r="93" spans="2:18" ht="360" hidden="1" customHeight="1" x14ac:dyDescent="0.2">
      <c r="B93" s="35" t="s">
        <v>510</v>
      </c>
      <c r="E93" s="9"/>
      <c r="F93" s="153" t="s">
        <v>497</v>
      </c>
      <c r="G93" s="92"/>
      <c r="H93" s="129">
        <v>0</v>
      </c>
      <c r="I93" s="129"/>
      <c r="J93" s="129"/>
      <c r="L93" s="148" t="e">
        <f t="shared" si="3"/>
        <v>#DIV/0!</v>
      </c>
      <c r="M93" s="148" t="e">
        <f t="shared" si="4"/>
        <v>#DIV/0!</v>
      </c>
      <c r="O93" s="35"/>
      <c r="P93" s="35"/>
      <c r="Q93" s="9"/>
      <c r="R93" s="29"/>
    </row>
    <row r="94" spans="2:18" ht="270" hidden="1" customHeight="1" x14ac:dyDescent="0.2">
      <c r="B94" s="35" t="s">
        <v>708</v>
      </c>
      <c r="E94" s="9"/>
      <c r="F94" s="153" t="s">
        <v>498</v>
      </c>
      <c r="G94" s="92"/>
      <c r="H94" s="129">
        <v>0</v>
      </c>
      <c r="I94" s="129"/>
      <c r="J94" s="129"/>
      <c r="L94" s="148" t="e">
        <f t="shared" si="3"/>
        <v>#DIV/0!</v>
      </c>
      <c r="M94" s="148" t="e">
        <f t="shared" si="4"/>
        <v>#DIV/0!</v>
      </c>
      <c r="O94" s="35"/>
      <c r="P94" s="35"/>
      <c r="Q94" s="9"/>
      <c r="R94" s="29"/>
    </row>
    <row r="95" spans="2:18" ht="195" hidden="1" customHeight="1" x14ac:dyDescent="0.2">
      <c r="B95" s="35" t="s">
        <v>514</v>
      </c>
      <c r="E95" s="9"/>
      <c r="F95" s="153" t="s">
        <v>498</v>
      </c>
      <c r="G95" s="92"/>
      <c r="H95" s="129">
        <v>0</v>
      </c>
      <c r="I95" s="129"/>
      <c r="J95" s="129"/>
      <c r="L95" s="148" t="e">
        <f t="shared" si="3"/>
        <v>#DIV/0!</v>
      </c>
      <c r="M95" s="148" t="e">
        <f t="shared" si="4"/>
        <v>#DIV/0!</v>
      </c>
      <c r="O95" s="35"/>
      <c r="P95" s="35"/>
      <c r="Q95" s="9"/>
      <c r="R95" s="29"/>
    </row>
    <row r="96" spans="2:18" ht="330" hidden="1" customHeight="1" x14ac:dyDescent="0.2">
      <c r="B96" s="35" t="s">
        <v>515</v>
      </c>
      <c r="E96" s="9"/>
      <c r="F96" s="153" t="s">
        <v>498</v>
      </c>
      <c r="G96" s="92"/>
      <c r="H96" s="129">
        <v>0</v>
      </c>
      <c r="I96" s="129"/>
      <c r="J96" s="129"/>
      <c r="L96" s="148" t="e">
        <f t="shared" si="3"/>
        <v>#DIV/0!</v>
      </c>
      <c r="M96" s="148" t="e">
        <f t="shared" si="4"/>
        <v>#DIV/0!</v>
      </c>
      <c r="O96" s="35"/>
      <c r="P96" s="35"/>
      <c r="Q96" s="9"/>
      <c r="R96" s="29"/>
    </row>
    <row r="97" spans="2:18" ht="409.5" hidden="1" customHeight="1" x14ac:dyDescent="0.2">
      <c r="B97" s="35" t="s">
        <v>516</v>
      </c>
      <c r="E97" s="9"/>
      <c r="F97" s="153" t="s">
        <v>498</v>
      </c>
      <c r="G97" s="92"/>
      <c r="H97" s="129">
        <v>0</v>
      </c>
      <c r="I97" s="129"/>
      <c r="J97" s="129"/>
      <c r="L97" s="148" t="e">
        <f t="shared" si="3"/>
        <v>#DIV/0!</v>
      </c>
      <c r="M97" s="148" t="e">
        <f t="shared" si="4"/>
        <v>#DIV/0!</v>
      </c>
      <c r="O97" s="35"/>
      <c r="P97" s="35"/>
      <c r="Q97" s="9"/>
      <c r="R97" s="29"/>
    </row>
    <row r="98" spans="2:18" ht="409.5" hidden="1" customHeight="1" x14ac:dyDescent="0.2">
      <c r="B98" s="35" t="s">
        <v>517</v>
      </c>
      <c r="E98" s="9"/>
      <c r="F98" s="153" t="s">
        <v>498</v>
      </c>
      <c r="G98" s="92"/>
      <c r="H98" s="129">
        <v>0</v>
      </c>
      <c r="I98" s="129"/>
      <c r="J98" s="129"/>
      <c r="L98" s="148" t="e">
        <f t="shared" si="3"/>
        <v>#DIV/0!</v>
      </c>
      <c r="M98" s="148" t="e">
        <f t="shared" si="4"/>
        <v>#DIV/0!</v>
      </c>
      <c r="O98" s="35"/>
      <c r="P98" s="35"/>
      <c r="Q98" s="9"/>
      <c r="R98" s="29"/>
    </row>
    <row r="99" spans="2:18" ht="360" hidden="1" customHeight="1" x14ac:dyDescent="0.2">
      <c r="B99" s="286" t="s">
        <v>684</v>
      </c>
      <c r="C99" s="145"/>
      <c r="D99" s="149"/>
      <c r="E99" s="145"/>
      <c r="F99" s="184"/>
      <c r="G99" s="92"/>
      <c r="H99" s="129">
        <v>0</v>
      </c>
      <c r="I99" s="129"/>
      <c r="J99" s="129"/>
      <c r="L99" s="148" t="e">
        <f t="shared" si="3"/>
        <v>#DIV/0!</v>
      </c>
      <c r="M99" s="148" t="e">
        <f t="shared" si="4"/>
        <v>#DIV/0!</v>
      </c>
      <c r="O99" s="35"/>
      <c r="P99" s="35"/>
      <c r="Q99" s="9"/>
      <c r="R99" s="29"/>
    </row>
    <row r="100" spans="2:18" ht="409.5" hidden="1" customHeight="1" x14ac:dyDescent="0.2">
      <c r="B100" s="35" t="s">
        <v>511</v>
      </c>
      <c r="E100" s="9"/>
      <c r="F100" s="153" t="s">
        <v>497</v>
      </c>
      <c r="G100" s="92"/>
      <c r="H100" s="129">
        <v>0</v>
      </c>
      <c r="I100" s="129"/>
      <c r="J100" s="129"/>
      <c r="L100" s="148" t="e">
        <f t="shared" si="3"/>
        <v>#DIV/0!</v>
      </c>
      <c r="M100" s="148" t="e">
        <f t="shared" si="4"/>
        <v>#DIV/0!</v>
      </c>
      <c r="O100" s="35"/>
      <c r="P100" s="35"/>
      <c r="Q100" s="9"/>
      <c r="R100" s="29"/>
    </row>
    <row r="101" spans="2:18" ht="285" hidden="1" customHeight="1" x14ac:dyDescent="0.2">
      <c r="B101" s="286" t="s">
        <v>685</v>
      </c>
      <c r="C101" s="145"/>
      <c r="D101" s="149"/>
      <c r="E101" s="145"/>
      <c r="F101" s="184"/>
      <c r="G101" s="92"/>
      <c r="H101" s="129">
        <v>0</v>
      </c>
      <c r="I101" s="129"/>
      <c r="J101" s="129"/>
      <c r="L101" s="148" t="e">
        <f t="shared" si="3"/>
        <v>#DIV/0!</v>
      </c>
      <c r="M101" s="148" t="e">
        <f t="shared" si="4"/>
        <v>#DIV/0!</v>
      </c>
      <c r="O101" s="35"/>
      <c r="P101" s="35"/>
      <c r="Q101" s="9"/>
      <c r="R101" s="29"/>
    </row>
    <row r="102" spans="2:18" ht="409.5" hidden="1" customHeight="1" x14ac:dyDescent="0.2">
      <c r="B102" s="35" t="s">
        <v>512</v>
      </c>
      <c r="E102" s="9"/>
      <c r="F102" s="153" t="s">
        <v>497</v>
      </c>
      <c r="G102" s="92"/>
      <c r="H102" s="129">
        <v>0</v>
      </c>
      <c r="I102" s="129"/>
      <c r="J102" s="129"/>
      <c r="L102" s="148" t="e">
        <f t="shared" si="3"/>
        <v>#DIV/0!</v>
      </c>
      <c r="M102" s="148" t="e">
        <f t="shared" si="4"/>
        <v>#DIV/0!</v>
      </c>
      <c r="O102" s="35"/>
      <c r="P102" s="35"/>
      <c r="Q102" s="9"/>
      <c r="R102" s="29"/>
    </row>
    <row r="103" spans="2:18" ht="285" hidden="1" customHeight="1" x14ac:dyDescent="0.2">
      <c r="B103" s="286" t="s">
        <v>683</v>
      </c>
      <c r="C103" s="145"/>
      <c r="D103" s="149"/>
      <c r="E103" s="145"/>
      <c r="F103" s="184"/>
      <c r="G103" s="92"/>
      <c r="H103" s="129">
        <v>0</v>
      </c>
      <c r="I103" s="129"/>
      <c r="J103" s="129"/>
      <c r="L103" s="148" t="e">
        <f t="shared" si="3"/>
        <v>#DIV/0!</v>
      </c>
      <c r="M103" s="148" t="e">
        <f t="shared" si="4"/>
        <v>#DIV/0!</v>
      </c>
      <c r="O103" s="35"/>
      <c r="P103" s="35"/>
      <c r="Q103" s="9"/>
      <c r="R103" s="29"/>
    </row>
    <row r="104" spans="2:18" ht="409.5" hidden="1" customHeight="1" x14ac:dyDescent="0.2">
      <c r="B104" s="35" t="s">
        <v>513</v>
      </c>
      <c r="E104" s="9"/>
      <c r="F104" s="153" t="s">
        <v>497</v>
      </c>
      <c r="G104" s="92"/>
      <c r="H104" s="129">
        <v>0</v>
      </c>
      <c r="I104" s="129"/>
      <c r="J104" s="129"/>
      <c r="L104" s="148" t="e">
        <f t="shared" si="3"/>
        <v>#DIV/0!</v>
      </c>
      <c r="M104" s="148" t="e">
        <f t="shared" si="4"/>
        <v>#DIV/0!</v>
      </c>
      <c r="O104" s="35"/>
      <c r="P104" s="35"/>
      <c r="Q104" s="9"/>
      <c r="R104" s="29"/>
    </row>
    <row r="105" spans="2:18" ht="255" hidden="1" customHeight="1" x14ac:dyDescent="0.2">
      <c r="B105" s="35" t="s">
        <v>708</v>
      </c>
      <c r="E105" s="9"/>
      <c r="F105" s="153" t="s">
        <v>498</v>
      </c>
      <c r="G105" s="92"/>
      <c r="H105" s="129">
        <v>0</v>
      </c>
      <c r="I105" s="129"/>
      <c r="J105" s="129"/>
      <c r="L105" s="148" t="e">
        <f t="shared" si="3"/>
        <v>#DIV/0!</v>
      </c>
      <c r="M105" s="148" t="e">
        <f t="shared" si="4"/>
        <v>#DIV/0!</v>
      </c>
      <c r="O105" s="35"/>
      <c r="P105" s="35"/>
      <c r="Q105" s="9"/>
      <c r="R105" s="29"/>
    </row>
    <row r="106" spans="2:18" ht="195" hidden="1" customHeight="1" x14ac:dyDescent="0.2">
      <c r="B106" s="35" t="s">
        <v>514</v>
      </c>
      <c r="E106" s="9"/>
      <c r="F106" s="153" t="s">
        <v>498</v>
      </c>
      <c r="G106" s="92"/>
      <c r="H106" s="129">
        <v>0</v>
      </c>
      <c r="I106" s="129"/>
      <c r="J106" s="129"/>
      <c r="L106" s="148" t="e">
        <f t="shared" si="3"/>
        <v>#DIV/0!</v>
      </c>
      <c r="M106" s="148" t="e">
        <f t="shared" si="4"/>
        <v>#DIV/0!</v>
      </c>
      <c r="O106" s="35"/>
      <c r="P106" s="35"/>
      <c r="Q106" s="9"/>
      <c r="R106" s="29"/>
    </row>
    <row r="107" spans="2:18" ht="330" hidden="1" customHeight="1" x14ac:dyDescent="0.2">
      <c r="B107" s="35" t="s">
        <v>515</v>
      </c>
      <c r="E107" s="9"/>
      <c r="F107" s="153" t="s">
        <v>498</v>
      </c>
      <c r="G107" s="92"/>
      <c r="H107" s="129">
        <v>0</v>
      </c>
      <c r="I107" s="129"/>
      <c r="J107" s="129"/>
      <c r="L107" s="148" t="e">
        <f t="shared" si="3"/>
        <v>#DIV/0!</v>
      </c>
      <c r="M107" s="148" t="e">
        <f t="shared" si="4"/>
        <v>#DIV/0!</v>
      </c>
      <c r="O107" s="35"/>
      <c r="P107" s="35"/>
      <c r="Q107" s="9"/>
      <c r="R107" s="29"/>
    </row>
    <row r="108" spans="2:18" ht="409.5" hidden="1" customHeight="1" x14ac:dyDescent="0.2">
      <c r="B108" s="35" t="s">
        <v>516</v>
      </c>
      <c r="E108" s="9"/>
      <c r="F108" s="153" t="s">
        <v>498</v>
      </c>
      <c r="G108" s="92"/>
      <c r="H108" s="129">
        <v>0</v>
      </c>
      <c r="I108" s="129"/>
      <c r="J108" s="129"/>
      <c r="L108" s="148" t="e">
        <f t="shared" si="3"/>
        <v>#DIV/0!</v>
      </c>
      <c r="M108" s="148" t="e">
        <f t="shared" si="4"/>
        <v>#DIV/0!</v>
      </c>
      <c r="O108" s="35"/>
      <c r="P108" s="35"/>
      <c r="Q108" s="9"/>
      <c r="R108" s="29"/>
    </row>
    <row r="109" spans="2:18" ht="409.5" hidden="1" customHeight="1" x14ac:dyDescent="0.2">
      <c r="B109" s="35" t="s">
        <v>517</v>
      </c>
      <c r="E109" s="9"/>
      <c r="F109" s="153" t="s">
        <v>498</v>
      </c>
      <c r="G109" s="92"/>
      <c r="H109" s="129">
        <v>0</v>
      </c>
      <c r="I109" s="129"/>
      <c r="J109" s="129"/>
      <c r="L109" s="148" t="e">
        <f t="shared" si="3"/>
        <v>#DIV/0!</v>
      </c>
      <c r="M109" s="148" t="e">
        <f t="shared" si="4"/>
        <v>#DIV/0!</v>
      </c>
      <c r="O109" s="35"/>
      <c r="P109" s="35"/>
      <c r="Q109" s="9"/>
      <c r="R109" s="29"/>
    </row>
    <row r="110" spans="2:18" ht="360" hidden="1" customHeight="1" x14ac:dyDescent="0.2">
      <c r="E110" s="9"/>
      <c r="G110" s="92"/>
      <c r="H110" s="129">
        <v>0</v>
      </c>
      <c r="I110" s="129"/>
      <c r="J110" s="129"/>
      <c r="L110" s="148" t="e">
        <f t="shared" si="3"/>
        <v>#DIV/0!</v>
      </c>
      <c r="M110" s="148" t="e">
        <f t="shared" si="4"/>
        <v>#DIV/0!</v>
      </c>
      <c r="O110" s="35"/>
      <c r="P110" s="35"/>
      <c r="Q110" s="9"/>
      <c r="R110" s="29"/>
    </row>
    <row r="111" spans="2:18" ht="15" x14ac:dyDescent="0.2">
      <c r="E111" s="9"/>
      <c r="G111" s="92"/>
      <c r="H111" s="47"/>
      <c r="I111" s="47"/>
      <c r="J111" s="47"/>
      <c r="L111" s="148"/>
      <c r="M111" s="148"/>
      <c r="O111" s="35"/>
      <c r="P111" s="35"/>
      <c r="Q111" s="9"/>
      <c r="R111" s="29"/>
    </row>
    <row r="112" spans="2:18" ht="31.5" x14ac:dyDescent="0.25">
      <c r="B112" s="112" t="s">
        <v>64</v>
      </c>
      <c r="E112" s="9"/>
      <c r="G112" s="92"/>
      <c r="H112" s="47"/>
      <c r="I112" s="47"/>
      <c r="J112" s="47"/>
      <c r="L112" s="148"/>
      <c r="M112" s="148"/>
      <c r="O112" s="35"/>
      <c r="P112" s="35"/>
      <c r="Q112" s="9" t="s">
        <v>257</v>
      </c>
      <c r="R112" s="29" t="s">
        <v>258</v>
      </c>
    </row>
    <row r="113" spans="2:25" ht="31.5" x14ac:dyDescent="0.25">
      <c r="B113" s="60" t="s">
        <v>896</v>
      </c>
      <c r="C113" s="79" t="s">
        <v>171</v>
      </c>
      <c r="E113" s="79"/>
      <c r="F113" s="153" t="s">
        <v>497</v>
      </c>
      <c r="G113" s="92"/>
      <c r="H113" s="55">
        <v>218</v>
      </c>
      <c r="I113" s="47">
        <v>225</v>
      </c>
      <c r="J113" s="47">
        <f>SUM(I113*1.1)</f>
        <v>247.50000000000003</v>
      </c>
      <c r="L113" s="148">
        <f t="shared" si="3"/>
        <v>3.2110091743119268E-2</v>
      </c>
      <c r="M113" s="148">
        <f t="shared" si="4"/>
        <v>0.10000000000000013</v>
      </c>
      <c r="O113" s="299" t="s">
        <v>1031</v>
      </c>
      <c r="P113" s="299" t="s">
        <v>1032</v>
      </c>
      <c r="Q113" s="9" t="s">
        <v>257</v>
      </c>
      <c r="R113" s="29" t="s">
        <v>258</v>
      </c>
    </row>
    <row r="114" spans="2:25" ht="30.75" x14ac:dyDescent="0.25">
      <c r="B114" s="60" t="s">
        <v>897</v>
      </c>
      <c r="C114" s="79"/>
      <c r="E114" s="79"/>
      <c r="F114" s="153" t="s">
        <v>497</v>
      </c>
      <c r="G114" s="92"/>
      <c r="H114" s="47">
        <v>145.33000000000001</v>
      </c>
      <c r="I114" s="47">
        <v>150</v>
      </c>
      <c r="J114" s="47">
        <f t="shared" ref="I114:J117" si="6">SUM(I114*1.1)</f>
        <v>165</v>
      </c>
      <c r="L114" s="148">
        <f t="shared" si="3"/>
        <v>3.2133764535883763E-2</v>
      </c>
      <c r="M114" s="148">
        <f t="shared" si="4"/>
        <v>0.1</v>
      </c>
      <c r="O114" s="299" t="s">
        <v>1033</v>
      </c>
      <c r="P114" s="299" t="s">
        <v>1033</v>
      </c>
      <c r="Q114" s="9" t="s">
        <v>257</v>
      </c>
      <c r="R114" s="29" t="s">
        <v>258</v>
      </c>
    </row>
    <row r="115" spans="2:25" x14ac:dyDescent="0.25">
      <c r="B115" s="112" t="s">
        <v>67</v>
      </c>
      <c r="C115" s="79"/>
      <c r="E115" s="79"/>
      <c r="F115" s="153"/>
      <c r="G115" s="92"/>
      <c r="H115" s="47"/>
      <c r="I115" s="47"/>
      <c r="J115" s="47"/>
      <c r="L115" s="148"/>
      <c r="M115" s="148"/>
      <c r="O115" s="299"/>
      <c r="P115" s="299"/>
      <c r="Q115" s="9" t="s">
        <v>257</v>
      </c>
      <c r="R115" s="29" t="s">
        <v>258</v>
      </c>
    </row>
    <row r="116" spans="2:25" ht="31.5" x14ac:dyDescent="0.25">
      <c r="B116" s="60" t="s">
        <v>898</v>
      </c>
      <c r="C116" s="79"/>
      <c r="E116" s="79"/>
      <c r="F116" s="153" t="s">
        <v>497</v>
      </c>
      <c r="G116" s="92"/>
      <c r="H116" s="47">
        <v>241</v>
      </c>
      <c r="I116" s="47">
        <v>265</v>
      </c>
      <c r="J116" s="47">
        <v>292</v>
      </c>
      <c r="L116" s="148">
        <f t="shared" si="3"/>
        <v>9.9585062240663894E-2</v>
      </c>
      <c r="M116" s="148">
        <f t="shared" si="4"/>
        <v>0.10188679245283019</v>
      </c>
      <c r="O116" s="299" t="s">
        <v>1034</v>
      </c>
      <c r="P116" s="299" t="s">
        <v>1035</v>
      </c>
      <c r="Q116" s="9" t="s">
        <v>257</v>
      </c>
      <c r="R116" s="29" t="s">
        <v>258</v>
      </c>
    </row>
    <row r="117" spans="2:25" ht="30.75" x14ac:dyDescent="0.25">
      <c r="B117" s="60" t="s">
        <v>899</v>
      </c>
      <c r="C117" s="79"/>
      <c r="E117" s="79"/>
      <c r="F117" s="153" t="s">
        <v>497</v>
      </c>
      <c r="G117" s="92"/>
      <c r="H117" s="47">
        <v>160.66999999999999</v>
      </c>
      <c r="I117" s="47">
        <v>176.67</v>
      </c>
      <c r="J117" s="47">
        <v>194.67</v>
      </c>
      <c r="L117" s="148">
        <f t="shared" si="3"/>
        <v>9.9582996203398277E-2</v>
      </c>
      <c r="M117" s="148">
        <f t="shared" si="4"/>
        <v>0.10188487009679063</v>
      </c>
      <c r="O117" s="299" t="s">
        <v>1036</v>
      </c>
      <c r="P117" s="299" t="s">
        <v>1036</v>
      </c>
      <c r="Q117" s="9" t="s">
        <v>257</v>
      </c>
      <c r="R117" s="29" t="s">
        <v>258</v>
      </c>
    </row>
    <row r="118" spans="2:25" ht="15" x14ac:dyDescent="0.2">
      <c r="B118" s="60"/>
      <c r="C118" s="79"/>
      <c r="E118" s="79"/>
      <c r="F118" s="153"/>
      <c r="G118" s="92"/>
      <c r="H118" s="47"/>
      <c r="I118" s="47"/>
      <c r="J118" s="47"/>
      <c r="L118" s="148"/>
      <c r="M118" s="148"/>
      <c r="O118" s="35"/>
      <c r="P118" s="35"/>
      <c r="Q118" s="9" t="s">
        <v>257</v>
      </c>
      <c r="R118" s="29" t="s">
        <v>258</v>
      </c>
    </row>
    <row r="119" spans="2:25" ht="47.25" x14ac:dyDescent="0.25">
      <c r="B119" s="112" t="s">
        <v>302</v>
      </c>
      <c r="C119" s="79"/>
      <c r="E119" s="79"/>
      <c r="F119" s="153" t="s">
        <v>497</v>
      </c>
      <c r="G119" s="92"/>
      <c r="H119" s="47">
        <v>6.27</v>
      </c>
      <c r="I119" s="47">
        <f>SUM(H119*1.034)</f>
        <v>6.4831799999999999</v>
      </c>
      <c r="J119" s="47">
        <f>SUM(I119*1.034)</f>
        <v>6.7036081200000002</v>
      </c>
      <c r="L119" s="148">
        <f t="shared" si="3"/>
        <v>3.4000000000000058E-2</v>
      </c>
      <c r="M119" s="148">
        <f t="shared" si="4"/>
        <v>3.4000000000000037E-2</v>
      </c>
      <c r="O119" s="299" t="s">
        <v>1037</v>
      </c>
      <c r="P119" s="299" t="s">
        <v>1038</v>
      </c>
      <c r="Q119" s="9"/>
      <c r="R119" s="29"/>
    </row>
    <row r="120" spans="2:25" x14ac:dyDescent="0.25">
      <c r="B120" s="112"/>
      <c r="C120" s="79"/>
      <c r="E120" s="79"/>
      <c r="F120" s="153"/>
      <c r="G120" s="92"/>
      <c r="H120" s="47"/>
      <c r="I120" s="47"/>
      <c r="J120" s="47"/>
      <c r="L120" s="148"/>
      <c r="M120" s="148"/>
      <c r="Q120" s="9"/>
      <c r="R120" s="29"/>
    </row>
    <row r="121" spans="2:25" ht="15.75" customHeight="1" x14ac:dyDescent="0.25">
      <c r="B121" s="287" t="s">
        <v>70</v>
      </c>
      <c r="C121" s="79"/>
      <c r="E121" s="79"/>
      <c r="F121" s="153" t="s">
        <v>497</v>
      </c>
      <c r="G121" s="92"/>
      <c r="H121" s="47">
        <v>302.35000000000002</v>
      </c>
      <c r="I121" s="47">
        <v>307.95</v>
      </c>
      <c r="J121" s="47">
        <v>313.54000000000002</v>
      </c>
      <c r="L121" s="148">
        <f t="shared" si="3"/>
        <v>1.8521580949230908E-2</v>
      </c>
      <c r="M121" s="148">
        <f t="shared" si="4"/>
        <v>1.8152297450884987E-2</v>
      </c>
      <c r="O121" s="298" t="s">
        <v>1039</v>
      </c>
      <c r="P121" s="298" t="s">
        <v>1040</v>
      </c>
      <c r="Q121" s="9"/>
      <c r="R121" s="29"/>
      <c r="Y121" s="347"/>
    </row>
    <row r="122" spans="2:25" x14ac:dyDescent="0.25">
      <c r="B122" s="306" t="s">
        <v>1220</v>
      </c>
      <c r="C122" s="307"/>
      <c r="D122" s="308"/>
      <c r="E122" s="307"/>
      <c r="F122" s="309"/>
      <c r="G122" s="310"/>
      <c r="H122" s="311">
        <v>201.56666666666666</v>
      </c>
      <c r="I122" s="311">
        <f>I121*(2/3)</f>
        <v>205.29999999999998</v>
      </c>
      <c r="J122" s="311">
        <f>J121*(2/3)</f>
        <v>209.02666666666667</v>
      </c>
      <c r="K122" s="312"/>
      <c r="L122" s="148">
        <f t="shared" si="3"/>
        <v>1.8521580949230957E-2</v>
      </c>
      <c r="M122" s="148">
        <f t="shared" si="4"/>
        <v>1.815229745088499E-2</v>
      </c>
      <c r="O122" s="298"/>
      <c r="P122" s="298"/>
      <c r="Q122" s="9"/>
      <c r="R122" s="29"/>
    </row>
    <row r="123" spans="2:25" x14ac:dyDescent="0.25">
      <c r="B123" s="306" t="s">
        <v>1221</v>
      </c>
      <c r="C123" s="307"/>
      <c r="D123" s="308"/>
      <c r="E123" s="307"/>
      <c r="F123" s="309"/>
      <c r="G123" s="310"/>
      <c r="H123" s="311">
        <v>100.78333333333333</v>
      </c>
      <c r="I123" s="311">
        <f>I121*(1/3)</f>
        <v>102.64999999999999</v>
      </c>
      <c r="J123" s="311">
        <f>J121*(1/3)</f>
        <v>104.51333333333334</v>
      </c>
      <c r="K123" s="312"/>
      <c r="L123" s="148">
        <f t="shared" si="3"/>
        <v>1.8521580949230957E-2</v>
      </c>
      <c r="M123" s="148">
        <f t="shared" si="4"/>
        <v>1.815229745088499E-2</v>
      </c>
      <c r="O123" s="298"/>
      <c r="P123" s="298"/>
      <c r="Q123" s="9"/>
      <c r="R123" s="29"/>
    </row>
    <row r="124" spans="2:25" x14ac:dyDescent="0.25">
      <c r="B124" s="287"/>
      <c r="C124" s="79"/>
      <c r="E124" s="79"/>
      <c r="F124" s="153"/>
      <c r="G124" s="92"/>
      <c r="H124" s="47"/>
      <c r="I124" s="270"/>
      <c r="J124" s="270"/>
      <c r="L124" s="148"/>
      <c r="M124" s="148"/>
      <c r="Q124" s="9"/>
      <c r="R124" s="29"/>
    </row>
    <row r="125" spans="2:25" x14ac:dyDescent="0.25">
      <c r="B125" s="287" t="s">
        <v>900</v>
      </c>
      <c r="C125" s="79"/>
      <c r="E125" s="79"/>
      <c r="F125" s="153"/>
      <c r="G125" s="92"/>
      <c r="H125" s="47"/>
      <c r="I125" s="270"/>
      <c r="J125" s="270"/>
      <c r="L125" s="148"/>
      <c r="M125" s="148"/>
      <c r="Q125" s="9" t="s">
        <v>257</v>
      </c>
      <c r="R125" s="29" t="s">
        <v>258</v>
      </c>
    </row>
    <row r="126" spans="2:25" ht="30" x14ac:dyDescent="0.2">
      <c r="B126" s="60" t="s">
        <v>901</v>
      </c>
      <c r="C126" s="79"/>
      <c r="E126" s="79"/>
      <c r="F126" s="153" t="s">
        <v>497</v>
      </c>
      <c r="G126" s="92"/>
      <c r="H126" s="47">
        <v>30</v>
      </c>
      <c r="I126" s="47">
        <v>30</v>
      </c>
      <c r="J126" s="47">
        <v>30</v>
      </c>
      <c r="K126" s="271"/>
      <c r="L126" s="148">
        <f t="shared" si="3"/>
        <v>0</v>
      </c>
      <c r="M126" s="148">
        <f t="shared" si="4"/>
        <v>0</v>
      </c>
      <c r="O126" s="301" t="s">
        <v>1146</v>
      </c>
      <c r="P126" s="302" t="s">
        <v>1147</v>
      </c>
      <c r="Q126" s="9" t="s">
        <v>257</v>
      </c>
      <c r="R126" s="29" t="s">
        <v>258</v>
      </c>
    </row>
    <row r="127" spans="2:25" ht="30" x14ac:dyDescent="0.2">
      <c r="B127" s="60" t="s">
        <v>902</v>
      </c>
      <c r="C127" s="79"/>
      <c r="E127" s="79"/>
      <c r="F127" s="153" t="s">
        <v>497</v>
      </c>
      <c r="G127" s="92"/>
      <c r="H127" s="47">
        <v>20</v>
      </c>
      <c r="I127" s="47">
        <v>20</v>
      </c>
      <c r="J127" s="47">
        <v>20</v>
      </c>
      <c r="K127" s="271"/>
      <c r="L127" s="148">
        <f t="shared" si="3"/>
        <v>0</v>
      </c>
      <c r="M127" s="148">
        <f t="shared" si="4"/>
        <v>0</v>
      </c>
      <c r="O127" s="301" t="s">
        <v>1148</v>
      </c>
      <c r="P127" s="302" t="s">
        <v>1148</v>
      </c>
      <c r="Q127" s="9" t="s">
        <v>257</v>
      </c>
      <c r="R127" s="29" t="s">
        <v>258</v>
      </c>
    </row>
    <row r="128" spans="2:25" ht="30" x14ac:dyDescent="0.2">
      <c r="B128" s="60" t="s">
        <v>903</v>
      </c>
      <c r="C128" s="79"/>
      <c r="E128" s="79"/>
      <c r="F128" s="153" t="s">
        <v>497</v>
      </c>
      <c r="G128" s="92"/>
      <c r="H128" s="47">
        <v>10</v>
      </c>
      <c r="I128" s="47">
        <v>10</v>
      </c>
      <c r="J128" s="47">
        <v>10</v>
      </c>
      <c r="K128" s="271"/>
      <c r="L128" s="148">
        <f t="shared" si="3"/>
        <v>0</v>
      </c>
      <c r="M128" s="148">
        <f t="shared" si="4"/>
        <v>0</v>
      </c>
      <c r="O128" s="301" t="s">
        <v>1149</v>
      </c>
      <c r="P128" s="9" t="s">
        <v>499</v>
      </c>
      <c r="Q128" s="9"/>
      <c r="R128" s="29"/>
    </row>
    <row r="129" spans="2:18" ht="30" x14ac:dyDescent="0.2">
      <c r="B129" s="60" t="s">
        <v>904</v>
      </c>
      <c r="C129" s="79"/>
      <c r="E129" s="79"/>
      <c r="F129" s="153" t="s">
        <v>497</v>
      </c>
      <c r="G129" s="92"/>
      <c r="H129" s="47">
        <v>20</v>
      </c>
      <c r="I129" s="47">
        <v>20</v>
      </c>
      <c r="J129" s="47">
        <v>20</v>
      </c>
      <c r="K129" s="271"/>
      <c r="L129" s="148">
        <f t="shared" si="3"/>
        <v>0</v>
      </c>
      <c r="M129" s="148">
        <f t="shared" si="4"/>
        <v>0</v>
      </c>
      <c r="O129" s="301" t="s">
        <v>1150</v>
      </c>
      <c r="P129" s="302" t="s">
        <v>1151</v>
      </c>
      <c r="Q129" s="9"/>
      <c r="R129" s="29"/>
    </row>
    <row r="130" spans="2:18" ht="30" x14ac:dyDescent="0.2">
      <c r="B130" s="60" t="s">
        <v>905</v>
      </c>
      <c r="C130" s="79"/>
      <c r="E130" s="79"/>
      <c r="F130" s="153" t="s">
        <v>497</v>
      </c>
      <c r="G130" s="92"/>
      <c r="H130" s="47">
        <v>13.34</v>
      </c>
      <c r="I130" s="47">
        <v>13.34</v>
      </c>
      <c r="J130" s="47">
        <v>13.34</v>
      </c>
      <c r="K130" s="271"/>
      <c r="L130" s="148">
        <f t="shared" si="3"/>
        <v>0</v>
      </c>
      <c r="M130" s="148">
        <f t="shared" si="4"/>
        <v>0</v>
      </c>
      <c r="O130" s="301" t="s">
        <v>1152</v>
      </c>
      <c r="P130" s="302" t="s">
        <v>1152</v>
      </c>
      <c r="Q130" s="9"/>
      <c r="R130" s="29"/>
    </row>
    <row r="131" spans="2:18" ht="30" x14ac:dyDescent="0.2">
      <c r="B131" s="60" t="s">
        <v>906</v>
      </c>
      <c r="C131" s="79"/>
      <c r="E131" s="79"/>
      <c r="F131" s="153" t="s">
        <v>497</v>
      </c>
      <c r="G131" s="92"/>
      <c r="H131" s="47">
        <v>6.67</v>
      </c>
      <c r="I131" s="47">
        <v>6.67</v>
      </c>
      <c r="J131" s="47">
        <v>6.67</v>
      </c>
      <c r="K131" s="271"/>
      <c r="L131" s="148">
        <f t="shared" si="3"/>
        <v>0</v>
      </c>
      <c r="M131" s="148">
        <f t="shared" si="4"/>
        <v>0</v>
      </c>
      <c r="O131" s="301" t="s">
        <v>1153</v>
      </c>
      <c r="P131" s="9" t="s">
        <v>499</v>
      </c>
      <c r="Q131" s="9"/>
      <c r="R131" s="9"/>
    </row>
    <row r="132" spans="2:18" ht="15" x14ac:dyDescent="0.2">
      <c r="B132" s="60" t="s">
        <v>1156</v>
      </c>
      <c r="E132" s="9"/>
      <c r="G132" s="92"/>
      <c r="H132" s="47"/>
      <c r="I132" s="47"/>
      <c r="J132" s="47"/>
      <c r="L132" s="148"/>
      <c r="M132" s="148"/>
      <c r="O132" s="301" t="s">
        <v>1154</v>
      </c>
      <c r="P132" s="9" t="s">
        <v>1155</v>
      </c>
    </row>
    <row r="133" spans="2:18" x14ac:dyDescent="0.25">
      <c r="B133" s="112" t="s">
        <v>907</v>
      </c>
      <c r="E133" s="9"/>
      <c r="G133" s="92"/>
      <c r="H133" s="47"/>
      <c r="I133" s="47"/>
      <c r="J133" s="47"/>
      <c r="L133" s="148"/>
      <c r="M133" s="148"/>
    </row>
    <row r="134" spans="2:18" ht="30.75" x14ac:dyDescent="0.25">
      <c r="B134" s="31" t="s">
        <v>908</v>
      </c>
      <c r="E134" s="9"/>
      <c r="G134" s="92"/>
      <c r="H134" s="129">
        <v>71</v>
      </c>
      <c r="I134" s="129">
        <f>SUM(H134*1.034)</f>
        <v>73.414000000000001</v>
      </c>
      <c r="J134" s="129">
        <f>SUM(I134*1.034)</f>
        <v>75.910076000000004</v>
      </c>
      <c r="K134" s="271"/>
      <c r="L134" s="148">
        <f t="shared" si="3"/>
        <v>3.4000000000000023E-2</v>
      </c>
      <c r="M134" s="148">
        <f t="shared" si="4"/>
        <v>3.400000000000003E-2</v>
      </c>
      <c r="O134" s="299" t="s">
        <v>1024</v>
      </c>
      <c r="P134" s="299" t="s">
        <v>1025</v>
      </c>
      <c r="Q134" s="9" t="s">
        <v>232</v>
      </c>
      <c r="R134" s="9" t="s">
        <v>233</v>
      </c>
    </row>
    <row r="135" spans="2:18" ht="30.75" x14ac:dyDescent="0.25">
      <c r="B135" s="31" t="s">
        <v>909</v>
      </c>
      <c r="E135" s="9"/>
      <c r="G135" s="92"/>
      <c r="H135" s="129">
        <v>42.588974999999998</v>
      </c>
      <c r="I135" s="129">
        <f t="shared" ref="I135:J137" si="7">SUM(H135*1.034)</f>
        <v>44.037000149999997</v>
      </c>
      <c r="J135" s="129">
        <f t="shared" si="7"/>
        <v>45.534258155099998</v>
      </c>
      <c r="K135" s="271"/>
      <c r="L135" s="148">
        <f t="shared" si="3"/>
        <v>3.3999999999999989E-2</v>
      </c>
      <c r="M135" s="148">
        <f t="shared" si="4"/>
        <v>3.4000000000000023E-2</v>
      </c>
      <c r="O135" s="299" t="s">
        <v>1157</v>
      </c>
      <c r="P135" s="299" t="s">
        <v>1027</v>
      </c>
      <c r="Q135" s="9"/>
      <c r="R135" s="9"/>
    </row>
    <row r="136" spans="2:18" ht="30.75" x14ac:dyDescent="0.25">
      <c r="B136" s="31" t="s">
        <v>910</v>
      </c>
      <c r="D136" s="31"/>
      <c r="E136" s="9"/>
      <c r="G136" s="92"/>
      <c r="H136" s="129">
        <v>35.490812499999997</v>
      </c>
      <c r="I136" s="129">
        <f t="shared" si="7"/>
        <v>36.697500124999998</v>
      </c>
      <c r="J136" s="129">
        <f t="shared" si="7"/>
        <v>37.945215129250002</v>
      </c>
      <c r="K136" s="271"/>
      <c r="L136" s="148">
        <f t="shared" si="3"/>
        <v>3.4000000000000023E-2</v>
      </c>
      <c r="M136" s="148">
        <f t="shared" si="4"/>
        <v>3.400000000000012E-2</v>
      </c>
      <c r="O136" s="299" t="s">
        <v>1028</v>
      </c>
      <c r="P136" s="299" t="s">
        <v>499</v>
      </c>
      <c r="Q136" s="9" t="s">
        <v>232</v>
      </c>
      <c r="R136" s="9" t="s">
        <v>233</v>
      </c>
    </row>
    <row r="137" spans="2:18" ht="30.75" x14ac:dyDescent="0.25">
      <c r="B137" s="31" t="s">
        <v>911</v>
      </c>
      <c r="E137" s="9"/>
      <c r="G137" s="92"/>
      <c r="H137" s="129">
        <v>21.294487499999999</v>
      </c>
      <c r="I137" s="129">
        <f t="shared" si="7"/>
        <v>22.018500074999999</v>
      </c>
      <c r="J137" s="129">
        <f t="shared" si="7"/>
        <v>22.767129077549999</v>
      </c>
      <c r="K137" s="271"/>
      <c r="L137" s="148">
        <f t="shared" si="3"/>
        <v>3.3999999999999989E-2</v>
      </c>
      <c r="M137" s="148">
        <f t="shared" si="4"/>
        <v>3.4000000000000023E-2</v>
      </c>
      <c r="O137" s="299" t="s">
        <v>1029</v>
      </c>
      <c r="P137" s="299" t="s">
        <v>499</v>
      </c>
      <c r="Q137" s="9"/>
      <c r="R137" s="9"/>
    </row>
    <row r="138" spans="2:18" ht="15.75" customHeight="1" x14ac:dyDescent="0.2">
      <c r="B138" s="31"/>
      <c r="E138" s="9"/>
      <c r="G138" s="92"/>
      <c r="H138" s="129"/>
      <c r="I138" s="129"/>
      <c r="J138" s="129"/>
      <c r="K138" s="271"/>
      <c r="L138" s="148"/>
      <c r="M138" s="148"/>
      <c r="Q138" s="9" t="s">
        <v>232</v>
      </c>
      <c r="R138" s="9" t="s">
        <v>233</v>
      </c>
    </row>
    <row r="139" spans="2:18" ht="47.25" x14ac:dyDescent="0.25">
      <c r="B139" s="112" t="s">
        <v>912</v>
      </c>
      <c r="E139" s="9"/>
      <c r="G139" s="92"/>
      <c r="H139" s="47">
        <v>6.27</v>
      </c>
      <c r="I139" s="47">
        <f>SUM(H139*1.034)</f>
        <v>6.4831799999999999</v>
      </c>
      <c r="J139" s="47">
        <f>SUM(I139*1.034)</f>
        <v>6.7036081200000002</v>
      </c>
      <c r="K139" s="271"/>
      <c r="L139" s="148">
        <f t="shared" ref="L139:L200" si="8">(I139-H139)/H139</f>
        <v>3.4000000000000058E-2</v>
      </c>
      <c r="M139" s="148">
        <f t="shared" ref="M139:M200" si="9">(J139-I139)/I139</f>
        <v>3.4000000000000037E-2</v>
      </c>
      <c r="O139" s="299" t="s">
        <v>1158</v>
      </c>
      <c r="P139" s="299" t="s">
        <v>1038</v>
      </c>
      <c r="Q139" s="9" t="s">
        <v>232</v>
      </c>
      <c r="R139" s="9" t="s">
        <v>233</v>
      </c>
    </row>
    <row r="140" spans="2:18" ht="15" x14ac:dyDescent="0.2">
      <c r="B140" s="31"/>
      <c r="E140" s="9"/>
      <c r="G140" s="92"/>
      <c r="H140" s="47"/>
      <c r="I140" s="47"/>
      <c r="J140" s="47"/>
      <c r="K140" s="271"/>
      <c r="L140" s="148"/>
      <c r="M140" s="148"/>
    </row>
    <row r="141" spans="2:18" x14ac:dyDescent="0.25">
      <c r="B141" s="112" t="s">
        <v>913</v>
      </c>
      <c r="E141" s="9"/>
      <c r="G141" s="92"/>
      <c r="H141" s="47"/>
      <c r="I141" s="47"/>
      <c r="J141" s="47"/>
      <c r="L141" s="148"/>
      <c r="M141" s="148"/>
      <c r="Q141" s="34"/>
      <c r="R141" s="34"/>
    </row>
    <row r="142" spans="2:18" ht="31.5" x14ac:dyDescent="0.25">
      <c r="B142" s="112" t="s">
        <v>64</v>
      </c>
      <c r="E142" s="9"/>
      <c r="G142" s="92"/>
      <c r="H142" s="9"/>
      <c r="I142" s="9"/>
      <c r="J142" s="9"/>
      <c r="K142" s="9"/>
      <c r="L142" s="148"/>
      <c r="M142" s="148"/>
    </row>
    <row r="143" spans="2:18" ht="31.5" x14ac:dyDescent="0.25">
      <c r="B143" s="60" t="s">
        <v>896</v>
      </c>
      <c r="E143" s="9"/>
      <c r="G143" s="92"/>
      <c r="H143" s="47">
        <v>218</v>
      </c>
      <c r="I143" s="47">
        <v>225</v>
      </c>
      <c r="J143" s="47">
        <v>247.5</v>
      </c>
      <c r="L143" s="148">
        <f t="shared" si="8"/>
        <v>3.2110091743119268E-2</v>
      </c>
      <c r="M143" s="148">
        <f t="shared" si="9"/>
        <v>0.1</v>
      </c>
      <c r="O143" s="299" t="s">
        <v>1159</v>
      </c>
      <c r="P143" s="299" t="s">
        <v>1032</v>
      </c>
    </row>
    <row r="144" spans="2:18" ht="30.75" x14ac:dyDescent="0.25">
      <c r="B144" s="60" t="s">
        <v>897</v>
      </c>
      <c r="E144" s="9"/>
      <c r="G144" s="92"/>
      <c r="H144" s="47">
        <v>145.33000000000001</v>
      </c>
      <c r="I144" s="47">
        <v>150</v>
      </c>
      <c r="J144" s="47">
        <v>165</v>
      </c>
      <c r="L144" s="148">
        <f t="shared" si="8"/>
        <v>3.2133764535883763E-2</v>
      </c>
      <c r="M144" s="148">
        <f t="shared" si="9"/>
        <v>0.1</v>
      </c>
      <c r="O144" s="299" t="s">
        <v>1033</v>
      </c>
      <c r="P144" s="299" t="s">
        <v>1033</v>
      </c>
      <c r="Q144" s="9" t="s">
        <v>259</v>
      </c>
      <c r="R144" s="36" t="s">
        <v>260</v>
      </c>
    </row>
    <row r="145" spans="2:18" x14ac:dyDescent="0.25">
      <c r="B145" s="112" t="s">
        <v>67</v>
      </c>
      <c r="E145" s="9"/>
      <c r="G145" s="92"/>
      <c r="H145" s="9"/>
      <c r="I145" s="47"/>
      <c r="J145" s="47"/>
      <c r="K145" s="9"/>
      <c r="L145" s="148"/>
      <c r="M145" s="148"/>
      <c r="O145" s="299"/>
      <c r="P145" s="299"/>
    </row>
    <row r="146" spans="2:18" ht="31.5" x14ac:dyDescent="0.25">
      <c r="B146" s="60" t="s">
        <v>898</v>
      </c>
      <c r="E146" s="9"/>
      <c r="G146" s="92"/>
      <c r="H146" s="47">
        <v>241</v>
      </c>
      <c r="I146" s="47">
        <v>265</v>
      </c>
      <c r="J146" s="47">
        <v>292</v>
      </c>
      <c r="L146" s="148">
        <f t="shared" si="8"/>
        <v>9.9585062240663894E-2</v>
      </c>
      <c r="M146" s="148">
        <f t="shared" si="9"/>
        <v>0.10188679245283019</v>
      </c>
      <c r="O146" s="299" t="s">
        <v>1160</v>
      </c>
      <c r="P146" s="299" t="s">
        <v>1035</v>
      </c>
    </row>
    <row r="147" spans="2:18" ht="30.75" x14ac:dyDescent="0.25">
      <c r="B147" s="60" t="s">
        <v>914</v>
      </c>
      <c r="E147" s="9"/>
      <c r="G147" s="92"/>
      <c r="H147" s="47">
        <v>160.66999999999999</v>
      </c>
      <c r="I147" s="47">
        <v>176.67</v>
      </c>
      <c r="J147" s="47">
        <v>194.67</v>
      </c>
      <c r="L147" s="148">
        <f t="shared" si="8"/>
        <v>9.9582996203398277E-2</v>
      </c>
      <c r="M147" s="148">
        <f t="shared" si="9"/>
        <v>0.10188487009679063</v>
      </c>
      <c r="O147" s="299" t="s">
        <v>1036</v>
      </c>
      <c r="P147" s="299" t="s">
        <v>1036</v>
      </c>
    </row>
    <row r="148" spans="2:18" ht="15" x14ac:dyDescent="0.2">
      <c r="B148" s="60"/>
      <c r="E148" s="9"/>
      <c r="G148" s="92"/>
      <c r="H148" s="47"/>
      <c r="I148" s="47"/>
      <c r="J148" s="47"/>
      <c r="L148" s="148"/>
      <c r="M148" s="148"/>
    </row>
    <row r="149" spans="2:18" x14ac:dyDescent="0.25">
      <c r="B149" s="287" t="s">
        <v>915</v>
      </c>
      <c r="C149" s="79"/>
      <c r="E149" s="79"/>
      <c r="F149" s="153"/>
      <c r="G149" s="92"/>
      <c r="H149" s="47"/>
      <c r="I149" s="47"/>
      <c r="J149" s="47"/>
      <c r="L149" s="148"/>
      <c r="M149" s="148"/>
    </row>
    <row r="150" spans="2:18" ht="30" x14ac:dyDescent="0.2">
      <c r="B150" s="60" t="s">
        <v>916</v>
      </c>
      <c r="C150" s="79"/>
      <c r="E150" s="79"/>
      <c r="F150" s="153" t="s">
        <v>497</v>
      </c>
      <c r="G150" s="92"/>
      <c r="H150" s="47">
        <v>251</v>
      </c>
      <c r="I150" s="47">
        <f>SUM(I146)+10</f>
        <v>275</v>
      </c>
      <c r="J150" s="47">
        <v>302</v>
      </c>
      <c r="L150" s="148">
        <f t="shared" si="8"/>
        <v>9.5617529880478086E-2</v>
      </c>
      <c r="M150" s="148">
        <f t="shared" si="9"/>
        <v>9.8181818181818176E-2</v>
      </c>
    </row>
    <row r="151" spans="2:18" ht="30" x14ac:dyDescent="0.2">
      <c r="B151" s="60" t="s">
        <v>917</v>
      </c>
      <c r="C151" s="79"/>
      <c r="E151" s="79"/>
      <c r="F151" s="153"/>
      <c r="G151" s="92"/>
      <c r="H151" s="47">
        <v>170.67</v>
      </c>
      <c r="I151" s="47">
        <f>SUM(I147)+10</f>
        <v>186.67</v>
      </c>
      <c r="J151" s="47">
        <v>204.67</v>
      </c>
      <c r="L151" s="148">
        <f t="shared" si="8"/>
        <v>9.3748168981074589E-2</v>
      </c>
      <c r="M151" s="148">
        <f t="shared" si="9"/>
        <v>9.6426849520544283E-2</v>
      </c>
    </row>
    <row r="152" spans="2:18" s="337" customFormat="1" ht="18" customHeight="1" x14ac:dyDescent="0.2">
      <c r="B152" s="346"/>
      <c r="D152" s="338"/>
      <c r="F152" s="339"/>
      <c r="G152" s="340"/>
      <c r="H152" s="341"/>
      <c r="I152" s="341"/>
      <c r="J152" s="341"/>
      <c r="K152" s="342"/>
      <c r="L152" s="343"/>
      <c r="M152" s="343"/>
      <c r="Q152" s="344"/>
      <c r="R152" s="344"/>
    </row>
    <row r="153" spans="2:18" x14ac:dyDescent="0.25">
      <c r="B153" s="32" t="s">
        <v>47</v>
      </c>
      <c r="D153" s="46" t="s">
        <v>28</v>
      </c>
      <c r="E153" s="9"/>
      <c r="G153" s="92"/>
      <c r="H153" s="47"/>
      <c r="I153" s="47"/>
      <c r="J153" s="47"/>
      <c r="L153" s="148"/>
      <c r="M153" s="148"/>
    </row>
    <row r="154" spans="2:18" ht="15" hidden="1" x14ac:dyDescent="0.2">
      <c r="B154" s="285" t="s">
        <v>679</v>
      </c>
      <c r="C154" s="145"/>
      <c r="D154" s="149"/>
      <c r="E154" s="183"/>
      <c r="G154" s="92"/>
      <c r="H154" s="141"/>
      <c r="I154" s="141"/>
      <c r="J154" s="141"/>
      <c r="L154" s="148" t="e">
        <f t="shared" si="8"/>
        <v>#DIV/0!</v>
      </c>
      <c r="M154" s="148" t="e">
        <f t="shared" si="9"/>
        <v>#DIV/0!</v>
      </c>
    </row>
    <row r="155" spans="2:18" x14ac:dyDescent="0.25">
      <c r="B155" s="60" t="s">
        <v>72</v>
      </c>
      <c r="D155" s="9"/>
      <c r="E155" s="9"/>
      <c r="F155" s="153" t="s">
        <v>498</v>
      </c>
      <c r="G155" s="69"/>
      <c r="H155" s="47">
        <v>100</v>
      </c>
      <c r="I155" s="47">
        <v>100</v>
      </c>
      <c r="J155" s="47"/>
      <c r="L155" s="148">
        <f t="shared" si="8"/>
        <v>0</v>
      </c>
      <c r="M155" s="148">
        <f t="shared" si="9"/>
        <v>-1</v>
      </c>
      <c r="O155" s="298" t="s">
        <v>1041</v>
      </c>
      <c r="P155" s="298" t="s">
        <v>499</v>
      </c>
    </row>
    <row r="156" spans="2:18" x14ac:dyDescent="0.25">
      <c r="B156" s="60" t="s">
        <v>73</v>
      </c>
      <c r="E156" s="9"/>
      <c r="F156" s="69" t="s">
        <v>498</v>
      </c>
      <c r="G156" s="69"/>
      <c r="H156" s="47">
        <v>100</v>
      </c>
      <c r="I156" s="47">
        <v>100</v>
      </c>
      <c r="J156" s="47"/>
      <c r="L156" s="148">
        <f t="shared" si="8"/>
        <v>0</v>
      </c>
      <c r="M156" s="148">
        <f t="shared" si="9"/>
        <v>-1</v>
      </c>
      <c r="O156" s="298" t="s">
        <v>1042</v>
      </c>
      <c r="P156" s="298" t="s">
        <v>499</v>
      </c>
    </row>
    <row r="157" spans="2:18" x14ac:dyDescent="0.25">
      <c r="B157" s="280" t="s">
        <v>74</v>
      </c>
      <c r="E157" s="9"/>
      <c r="F157" s="69" t="s">
        <v>498</v>
      </c>
      <c r="G157" s="69"/>
      <c r="H157" s="47">
        <v>15</v>
      </c>
      <c r="I157" s="47">
        <v>0</v>
      </c>
      <c r="J157" s="47"/>
      <c r="L157" s="148">
        <f t="shared" si="8"/>
        <v>-1</v>
      </c>
      <c r="M157" s="148" t="e">
        <f t="shared" si="9"/>
        <v>#DIV/0!</v>
      </c>
      <c r="O157" s="298" t="s">
        <v>1043</v>
      </c>
      <c r="P157" s="298" t="s">
        <v>499</v>
      </c>
    </row>
    <row r="158" spans="2:18" ht="29.25" customHeight="1" x14ac:dyDescent="0.25">
      <c r="B158" s="60" t="s">
        <v>918</v>
      </c>
      <c r="E158" s="9"/>
      <c r="F158" s="69" t="s">
        <v>497</v>
      </c>
      <c r="G158" s="92"/>
      <c r="H158" s="47">
        <v>292.67746568124716</v>
      </c>
      <c r="I158" s="47">
        <f>H158*1.06</f>
        <v>310.238113622122</v>
      </c>
      <c r="J158" s="47"/>
      <c r="L158" s="148">
        <f t="shared" si="8"/>
        <v>6.0000000000000053E-2</v>
      </c>
      <c r="M158" s="148">
        <f t="shared" si="9"/>
        <v>-1</v>
      </c>
      <c r="O158" s="298" t="s">
        <v>1044</v>
      </c>
      <c r="P158" s="298" t="s">
        <v>499</v>
      </c>
    </row>
    <row r="159" spans="2:18" ht="15" x14ac:dyDescent="0.2">
      <c r="B159" s="6"/>
      <c r="E159" s="9"/>
      <c r="F159" s="153" t="s">
        <v>497</v>
      </c>
      <c r="G159" s="92"/>
      <c r="H159" s="9"/>
      <c r="I159" s="47"/>
      <c r="J159" s="47"/>
      <c r="L159" s="148"/>
      <c r="M159" s="148"/>
    </row>
    <row r="160" spans="2:18" x14ac:dyDescent="0.25">
      <c r="D160" s="49"/>
      <c r="E160" s="1"/>
      <c r="F160" s="5"/>
      <c r="G160" s="95"/>
      <c r="H160" s="56"/>
      <c r="I160" s="56"/>
      <c r="J160" s="56"/>
      <c r="K160" s="42"/>
      <c r="L160" s="148"/>
      <c r="M160" s="148"/>
    </row>
    <row r="161" spans="1:18" ht="31.5" x14ac:dyDescent="0.25">
      <c r="B161" s="8" t="s">
        <v>32</v>
      </c>
      <c r="E161" s="9"/>
      <c r="G161" s="92"/>
      <c r="H161" s="47"/>
      <c r="I161" s="47"/>
      <c r="J161" s="47"/>
      <c r="L161" s="148"/>
      <c r="M161" s="148"/>
      <c r="Q161" s="37" t="s">
        <v>261</v>
      </c>
      <c r="R161" s="36" t="s">
        <v>262</v>
      </c>
    </row>
    <row r="162" spans="1:18" s="1" customFormat="1" ht="31.5" x14ac:dyDescent="0.25">
      <c r="A162" s="9"/>
      <c r="B162" s="8" t="s">
        <v>51</v>
      </c>
      <c r="C162" s="9"/>
      <c r="D162" s="46"/>
      <c r="E162" s="9"/>
      <c r="F162" s="69"/>
      <c r="G162" s="92"/>
      <c r="H162" s="47"/>
      <c r="I162" s="47"/>
      <c r="J162" s="47"/>
      <c r="K162" s="43"/>
      <c r="L162" s="148"/>
      <c r="M162" s="148"/>
      <c r="N162" s="9"/>
      <c r="O162" s="9"/>
      <c r="P162" s="9"/>
      <c r="Q162" s="35"/>
      <c r="R162" s="35"/>
    </row>
    <row r="163" spans="1:18" x14ac:dyDescent="0.25">
      <c r="B163" s="137" t="s">
        <v>7</v>
      </c>
      <c r="C163" s="116"/>
      <c r="D163" s="117" t="s">
        <v>31</v>
      </c>
      <c r="E163" s="116"/>
      <c r="F163" s="118" t="s">
        <v>498</v>
      </c>
      <c r="G163" s="119"/>
      <c r="H163" s="120">
        <v>1.1100000000000001</v>
      </c>
      <c r="I163" s="120">
        <f>H163</f>
        <v>1.1100000000000001</v>
      </c>
      <c r="J163" s="120"/>
      <c r="K163" s="121"/>
      <c r="L163" s="148">
        <f t="shared" si="8"/>
        <v>0</v>
      </c>
      <c r="M163" s="148">
        <f t="shared" si="9"/>
        <v>-1</v>
      </c>
      <c r="O163" s="298" t="s">
        <v>1045</v>
      </c>
      <c r="P163" s="298" t="s">
        <v>1046</v>
      </c>
    </row>
    <row r="164" spans="1:18" x14ac:dyDescent="0.25">
      <c r="B164" s="138" t="s">
        <v>11</v>
      </c>
      <c r="C164" s="122"/>
      <c r="D164" s="123" t="s">
        <v>10</v>
      </c>
      <c r="E164" s="122"/>
      <c r="F164" s="124"/>
      <c r="G164" s="125"/>
      <c r="H164" s="126"/>
      <c r="I164" s="126"/>
      <c r="J164" s="126"/>
      <c r="K164" s="127"/>
      <c r="L164" s="148"/>
      <c r="M164" s="148"/>
      <c r="O164" s="298"/>
      <c r="P164" s="298"/>
    </row>
    <row r="165" spans="1:18" x14ac:dyDescent="0.25">
      <c r="B165" s="60" t="s">
        <v>75</v>
      </c>
      <c r="E165" s="9"/>
      <c r="F165" s="69" t="s">
        <v>497</v>
      </c>
      <c r="G165" s="128"/>
      <c r="H165" s="129">
        <v>146.88487596411997</v>
      </c>
      <c r="I165" s="129">
        <f>H165*1.06</f>
        <v>155.69796852196717</v>
      </c>
      <c r="J165" s="129"/>
      <c r="L165" s="148">
        <f t="shared" si="8"/>
        <v>6.0000000000000005E-2</v>
      </c>
      <c r="M165" s="148">
        <f t="shared" si="9"/>
        <v>-1</v>
      </c>
      <c r="O165" s="298" t="s">
        <v>1047</v>
      </c>
      <c r="P165" s="298" t="s">
        <v>1047</v>
      </c>
    </row>
    <row r="166" spans="1:18" x14ac:dyDescent="0.25">
      <c r="B166" s="280" t="s">
        <v>74</v>
      </c>
      <c r="C166" s="116"/>
      <c r="D166" s="117"/>
      <c r="E166" s="116"/>
      <c r="F166" s="118" t="s">
        <v>497</v>
      </c>
      <c r="G166" s="119"/>
      <c r="H166" s="120">
        <v>15</v>
      </c>
      <c r="I166" s="120">
        <v>15</v>
      </c>
      <c r="J166" s="120"/>
      <c r="K166" s="121"/>
      <c r="L166" s="148">
        <f t="shared" si="8"/>
        <v>0</v>
      </c>
      <c r="M166" s="148">
        <f t="shared" si="9"/>
        <v>-1</v>
      </c>
      <c r="O166" s="298" t="s">
        <v>1048</v>
      </c>
      <c r="P166" s="298" t="s">
        <v>1048</v>
      </c>
      <c r="Q166" s="37" t="s">
        <v>261</v>
      </c>
      <c r="R166" s="36" t="s">
        <v>262</v>
      </c>
    </row>
    <row r="167" spans="1:18" x14ac:dyDescent="0.25">
      <c r="B167" s="138" t="s">
        <v>666</v>
      </c>
      <c r="C167" s="122"/>
      <c r="D167" s="123" t="s">
        <v>10</v>
      </c>
      <c r="E167" s="122"/>
      <c r="F167" s="124"/>
      <c r="G167" s="125"/>
      <c r="H167" s="126"/>
      <c r="I167" s="126"/>
      <c r="J167" s="126"/>
      <c r="K167" s="127"/>
      <c r="L167" s="148"/>
      <c r="M167" s="148"/>
      <c r="O167" s="298"/>
      <c r="P167" s="298"/>
      <c r="Q167" s="9"/>
    </row>
    <row r="168" spans="1:18" x14ac:dyDescent="0.25">
      <c r="B168" s="60" t="s">
        <v>839</v>
      </c>
      <c r="E168" s="9"/>
      <c r="F168" s="69" t="s">
        <v>498</v>
      </c>
      <c r="G168" s="128"/>
      <c r="H168" s="129">
        <v>50</v>
      </c>
      <c r="I168" s="129">
        <f>H168</f>
        <v>50</v>
      </c>
      <c r="J168" s="129"/>
      <c r="L168" s="148">
        <f t="shared" si="8"/>
        <v>0</v>
      </c>
      <c r="M168" s="148">
        <f t="shared" si="9"/>
        <v>-1</v>
      </c>
      <c r="O168" s="298" t="s">
        <v>1049</v>
      </c>
      <c r="P168" s="298" t="s">
        <v>1050</v>
      </c>
    </row>
    <row r="169" spans="1:18" x14ac:dyDescent="0.25">
      <c r="B169" s="60" t="s">
        <v>76</v>
      </c>
      <c r="E169" s="9"/>
      <c r="F169" s="153" t="s">
        <v>497</v>
      </c>
      <c r="G169" s="128"/>
      <c r="H169" s="129">
        <v>0</v>
      </c>
      <c r="I169" s="129">
        <v>0</v>
      </c>
      <c r="J169" s="129"/>
      <c r="L169" s="148"/>
      <c r="M169" s="148"/>
      <c r="O169" s="298" t="s">
        <v>1051</v>
      </c>
      <c r="P169" s="298" t="s">
        <v>1052</v>
      </c>
    </row>
    <row r="170" spans="1:18" x14ac:dyDescent="0.25">
      <c r="B170" s="288" t="s">
        <v>471</v>
      </c>
      <c r="C170" s="116"/>
      <c r="D170" s="117"/>
      <c r="E170" s="116"/>
      <c r="F170" s="170" t="s">
        <v>497</v>
      </c>
      <c r="G170" s="119"/>
      <c r="H170" s="120">
        <v>45</v>
      </c>
      <c r="I170" s="120">
        <f>H170</f>
        <v>45</v>
      </c>
      <c r="J170" s="120"/>
      <c r="K170" s="121"/>
      <c r="L170" s="148">
        <f t="shared" si="8"/>
        <v>0</v>
      </c>
      <c r="M170" s="148">
        <f t="shared" si="9"/>
        <v>-1</v>
      </c>
      <c r="O170" s="298" t="s">
        <v>1053</v>
      </c>
      <c r="P170" s="298" t="s">
        <v>1053</v>
      </c>
    </row>
    <row r="171" spans="1:18" x14ac:dyDescent="0.25">
      <c r="B171" s="138" t="s">
        <v>12</v>
      </c>
      <c r="C171" s="122"/>
      <c r="D171" s="123" t="s">
        <v>10</v>
      </c>
      <c r="E171" s="122"/>
      <c r="F171" s="187"/>
      <c r="G171" s="125"/>
      <c r="H171" s="126"/>
      <c r="I171" s="126"/>
      <c r="J171" s="126"/>
      <c r="K171" s="127" t="s">
        <v>6</v>
      </c>
      <c r="L171" s="148"/>
      <c r="M171" s="148"/>
      <c r="O171" s="298"/>
      <c r="P171" s="298"/>
    </row>
    <row r="172" spans="1:18" x14ac:dyDescent="0.25">
      <c r="B172" s="288" t="s">
        <v>686</v>
      </c>
      <c r="C172" s="116"/>
      <c r="D172" s="117"/>
      <c r="E172" s="116"/>
      <c r="F172" s="170" t="s">
        <v>497</v>
      </c>
      <c r="G172" s="119"/>
      <c r="H172" s="120">
        <v>39.3024044</v>
      </c>
      <c r="I172" s="120">
        <f>H172</f>
        <v>39.3024044</v>
      </c>
      <c r="J172" s="120"/>
      <c r="K172" s="121"/>
      <c r="L172" s="148">
        <f t="shared" si="8"/>
        <v>0</v>
      </c>
      <c r="M172" s="148">
        <f t="shared" si="9"/>
        <v>-1</v>
      </c>
      <c r="O172" s="298" t="s">
        <v>1054</v>
      </c>
      <c r="P172" s="298" t="s">
        <v>1054</v>
      </c>
    </row>
    <row r="173" spans="1:18" x14ac:dyDescent="0.25">
      <c r="B173" s="138" t="s">
        <v>14</v>
      </c>
      <c r="C173" s="122"/>
      <c r="D173" s="123" t="s">
        <v>10</v>
      </c>
      <c r="E173" s="122"/>
      <c r="F173" s="187"/>
      <c r="G173" s="125"/>
      <c r="H173" s="264"/>
      <c r="I173" s="264"/>
      <c r="J173" s="264"/>
      <c r="K173" s="127"/>
      <c r="L173" s="148"/>
      <c r="M173" s="148"/>
      <c r="O173" s="298"/>
      <c r="P173" s="298"/>
      <c r="Q173" s="9" t="s">
        <v>263</v>
      </c>
      <c r="R173" s="29" t="s">
        <v>264</v>
      </c>
    </row>
    <row r="174" spans="1:18" x14ac:dyDescent="0.25">
      <c r="B174" s="288" t="s">
        <v>471</v>
      </c>
      <c r="C174" s="116"/>
      <c r="D174" s="117"/>
      <c r="E174" s="116"/>
      <c r="F174" s="170" t="s">
        <v>497</v>
      </c>
      <c r="G174" s="119"/>
      <c r="H174" s="265">
        <v>29.671608474723197</v>
      </c>
      <c r="I174" s="265">
        <f>H174*1.06</f>
        <v>31.451904983206589</v>
      </c>
      <c r="J174" s="265"/>
      <c r="K174" s="121"/>
      <c r="L174" s="148">
        <f t="shared" si="8"/>
        <v>6.0000000000000012E-2</v>
      </c>
      <c r="M174" s="148">
        <f t="shared" si="9"/>
        <v>-1</v>
      </c>
      <c r="O174" s="298" t="s">
        <v>1055</v>
      </c>
      <c r="P174" s="298" t="s">
        <v>1056</v>
      </c>
    </row>
    <row r="175" spans="1:18" x14ac:dyDescent="0.25">
      <c r="B175" s="138" t="s">
        <v>15</v>
      </c>
      <c r="C175" s="122"/>
      <c r="D175" s="123" t="s">
        <v>10</v>
      </c>
      <c r="E175" s="122"/>
      <c r="F175" s="187"/>
      <c r="G175" s="125"/>
      <c r="H175" s="129"/>
      <c r="I175" s="129"/>
      <c r="J175" s="129"/>
      <c r="K175" s="267" t="s">
        <v>6</v>
      </c>
      <c r="L175" s="148"/>
      <c r="M175" s="148"/>
      <c r="O175" s="298"/>
      <c r="P175" s="298"/>
    </row>
    <row r="176" spans="1:18" x14ac:dyDescent="0.25">
      <c r="B176" s="288" t="s">
        <v>78</v>
      </c>
      <c r="C176" s="116"/>
      <c r="D176" s="117"/>
      <c r="E176" s="116"/>
      <c r="F176" s="118" t="s">
        <v>497</v>
      </c>
      <c r="G176" s="119">
        <v>3</v>
      </c>
      <c r="H176" s="120">
        <v>50.702449999999992</v>
      </c>
      <c r="I176" s="120">
        <f>H176*(1.033)</f>
        <v>52.375630849999986</v>
      </c>
      <c r="J176" s="120">
        <f>I176*(1.033)</f>
        <v>54.104026668049983</v>
      </c>
      <c r="K176" s="121"/>
      <c r="L176" s="148">
        <f t="shared" si="8"/>
        <v>3.2999999999999891E-2</v>
      </c>
      <c r="M176" s="148">
        <f t="shared" si="9"/>
        <v>3.2999999999999946E-2</v>
      </c>
      <c r="O176" s="298" t="s">
        <v>1057</v>
      </c>
      <c r="P176" s="298" t="s">
        <v>1057</v>
      </c>
    </row>
    <row r="177" spans="1:18" ht="15" x14ac:dyDescent="0.2">
      <c r="E177" s="9"/>
      <c r="G177" s="92"/>
      <c r="H177" s="47"/>
      <c r="I177" s="47"/>
      <c r="J177" s="47"/>
      <c r="L177" s="148"/>
      <c r="M177" s="148"/>
    </row>
    <row r="178" spans="1:18" x14ac:dyDescent="0.25">
      <c r="A178" s="5"/>
      <c r="B178" s="8" t="s">
        <v>46</v>
      </c>
      <c r="E178" s="9"/>
      <c r="G178" s="92"/>
      <c r="H178" s="47"/>
      <c r="I178" s="47"/>
      <c r="J178" s="47"/>
      <c r="L178" s="148"/>
      <c r="M178" s="148"/>
    </row>
    <row r="179" spans="1:18" ht="15" x14ac:dyDescent="0.2">
      <c r="E179" s="9"/>
      <c r="G179" s="92"/>
      <c r="H179" s="47"/>
      <c r="I179" s="47"/>
      <c r="J179" s="47"/>
      <c r="L179" s="148"/>
      <c r="M179" s="148"/>
      <c r="Q179" s="9" t="s">
        <v>265</v>
      </c>
      <c r="R179" s="29" t="s">
        <v>266</v>
      </c>
    </row>
    <row r="180" spans="1:18" x14ac:dyDescent="0.25">
      <c r="B180" s="32" t="s">
        <v>428</v>
      </c>
      <c r="D180" s="43" t="s">
        <v>33</v>
      </c>
      <c r="E180" s="9"/>
      <c r="G180" s="92"/>
      <c r="H180" s="47"/>
      <c r="I180" s="47"/>
      <c r="J180" s="47"/>
      <c r="L180" s="148"/>
      <c r="M180" s="148"/>
      <c r="Q180" s="9"/>
      <c r="R180" s="29"/>
    </row>
    <row r="181" spans="1:18" x14ac:dyDescent="0.25">
      <c r="A181" s="1"/>
      <c r="B181" s="317" t="s">
        <v>80</v>
      </c>
      <c r="E181" s="9"/>
      <c r="F181" s="153" t="s">
        <v>497</v>
      </c>
      <c r="G181" s="92"/>
      <c r="H181" s="47">
        <v>8.6741500000000009</v>
      </c>
      <c r="I181" s="47">
        <f>H181*1.045</f>
        <v>9.0644867500000004</v>
      </c>
      <c r="J181" s="47"/>
      <c r="L181" s="148">
        <f t="shared" si="8"/>
        <v>4.4999999999999936E-2</v>
      </c>
      <c r="M181" s="148">
        <f t="shared" si="9"/>
        <v>-1</v>
      </c>
      <c r="N181" s="1"/>
      <c r="O181" s="298" t="s">
        <v>1058</v>
      </c>
      <c r="P181" s="298" t="s">
        <v>1059</v>
      </c>
      <c r="Q181" s="9"/>
      <c r="R181" s="29"/>
    </row>
    <row r="182" spans="1:18" x14ac:dyDescent="0.25">
      <c r="B182" s="60" t="s">
        <v>79</v>
      </c>
      <c r="E182" s="9"/>
      <c r="F182" s="153" t="s">
        <v>497</v>
      </c>
      <c r="G182" s="92"/>
      <c r="H182" s="47">
        <v>14.4997303726533</v>
      </c>
      <c r="I182" s="47">
        <f>H182*1.045</f>
        <v>15.152218239422698</v>
      </c>
      <c r="J182" s="47"/>
      <c r="L182" s="148">
        <f t="shared" si="8"/>
        <v>4.4999999999999984E-2</v>
      </c>
      <c r="M182" s="148">
        <f t="shared" si="9"/>
        <v>-1</v>
      </c>
      <c r="O182" s="298" t="s">
        <v>1060</v>
      </c>
      <c r="P182" s="298" t="s">
        <v>1061</v>
      </c>
    </row>
    <row r="183" spans="1:18" x14ac:dyDescent="0.25">
      <c r="B183" s="60" t="s">
        <v>63</v>
      </c>
      <c r="E183" s="9"/>
      <c r="F183" s="69" t="s">
        <v>497</v>
      </c>
      <c r="G183" s="92"/>
      <c r="H183" s="47">
        <v>14.499730372653309</v>
      </c>
      <c r="I183" s="47">
        <f t="shared" ref="I183" si="10">H183*1.045</f>
        <v>15.152218239422707</v>
      </c>
      <c r="J183" s="47"/>
      <c r="L183" s="148">
        <f t="shared" si="8"/>
        <v>4.4999999999999957E-2</v>
      </c>
      <c r="M183" s="148">
        <f t="shared" si="9"/>
        <v>-1</v>
      </c>
      <c r="O183" s="298" t="s">
        <v>1062</v>
      </c>
      <c r="P183" s="298" t="s">
        <v>499</v>
      </c>
    </row>
    <row r="184" spans="1:18" x14ac:dyDescent="0.25">
      <c r="E184" s="9"/>
      <c r="G184" s="92"/>
      <c r="H184" s="47"/>
      <c r="I184" s="47"/>
      <c r="J184" s="47"/>
      <c r="L184" s="148"/>
      <c r="M184" s="148"/>
      <c r="O184" s="298"/>
      <c r="P184" s="298"/>
    </row>
    <row r="185" spans="1:18" x14ac:dyDescent="0.25">
      <c r="B185" s="32" t="s">
        <v>429</v>
      </c>
      <c r="D185" s="43" t="s">
        <v>33</v>
      </c>
      <c r="E185" s="9"/>
      <c r="G185" s="92"/>
      <c r="H185" s="47"/>
      <c r="I185" s="47"/>
      <c r="J185" s="47"/>
      <c r="L185" s="148"/>
      <c r="M185" s="148"/>
      <c r="O185" s="298"/>
      <c r="P185" s="298"/>
    </row>
    <row r="186" spans="1:18" x14ac:dyDescent="0.25">
      <c r="B186" s="60" t="s">
        <v>81</v>
      </c>
      <c r="E186" s="9"/>
      <c r="F186" s="69" t="s">
        <v>497</v>
      </c>
      <c r="G186" s="92"/>
      <c r="H186" s="47">
        <v>6.1981680047908574</v>
      </c>
      <c r="I186" s="47">
        <f>H186*1.045</f>
        <v>6.4770855650064458</v>
      </c>
      <c r="J186" s="47"/>
      <c r="L186" s="148">
        <f t="shared" si="8"/>
        <v>4.4999999999999978E-2</v>
      </c>
      <c r="M186" s="148">
        <f t="shared" si="9"/>
        <v>-1</v>
      </c>
      <c r="O186" s="298" t="s">
        <v>1063</v>
      </c>
      <c r="P186" s="298" t="s">
        <v>499</v>
      </c>
    </row>
    <row r="187" spans="1:18" x14ac:dyDescent="0.25">
      <c r="B187" s="60" t="s">
        <v>82</v>
      </c>
      <c r="E187" s="9"/>
      <c r="F187" s="69" t="s">
        <v>497</v>
      </c>
      <c r="G187" s="92"/>
      <c r="H187" s="47">
        <v>46.573382879372254</v>
      </c>
      <c r="I187" s="47">
        <f t="shared" ref="I187:I190" si="11">H187*1.045</f>
        <v>48.669185108943999</v>
      </c>
      <c r="J187" s="47"/>
      <c r="L187" s="148">
        <f t="shared" si="8"/>
        <v>4.4999999999999873E-2</v>
      </c>
      <c r="M187" s="148">
        <f t="shared" si="9"/>
        <v>-1</v>
      </c>
      <c r="O187" s="298" t="s">
        <v>1064</v>
      </c>
      <c r="P187" s="298" t="s">
        <v>499</v>
      </c>
    </row>
    <row r="188" spans="1:18" x14ac:dyDescent="0.25">
      <c r="B188" s="60" t="s">
        <v>83</v>
      </c>
      <c r="E188" s="9"/>
      <c r="F188" s="69" t="s">
        <v>497</v>
      </c>
      <c r="G188" s="92"/>
      <c r="H188" s="47">
        <v>23.274245319194577</v>
      </c>
      <c r="I188" s="47">
        <f t="shared" si="11"/>
        <v>24.321586358558331</v>
      </c>
      <c r="J188" s="47"/>
      <c r="L188" s="148">
        <f t="shared" si="8"/>
        <v>4.4999999999999929E-2</v>
      </c>
      <c r="M188" s="148">
        <f t="shared" si="9"/>
        <v>-1</v>
      </c>
      <c r="O188" s="298" t="s">
        <v>1065</v>
      </c>
      <c r="P188" s="298" t="s">
        <v>499</v>
      </c>
    </row>
    <row r="189" spans="1:18" x14ac:dyDescent="0.25">
      <c r="B189" s="60" t="s">
        <v>84</v>
      </c>
      <c r="E189" s="9"/>
      <c r="F189" s="69" t="s">
        <v>497</v>
      </c>
      <c r="G189" s="92"/>
      <c r="H189" s="47">
        <v>139.70770251762519</v>
      </c>
      <c r="I189" s="47">
        <f t="shared" si="11"/>
        <v>145.99454913091833</v>
      </c>
      <c r="J189" s="47"/>
      <c r="L189" s="148">
        <f t="shared" si="8"/>
        <v>4.5000000000000019E-2</v>
      </c>
      <c r="M189" s="148">
        <f t="shared" si="9"/>
        <v>-1</v>
      </c>
      <c r="O189" s="298" t="s">
        <v>1066</v>
      </c>
      <c r="P189" s="298" t="s">
        <v>1066</v>
      </c>
    </row>
    <row r="190" spans="1:18" x14ac:dyDescent="0.25">
      <c r="B190" s="60" t="s">
        <v>85</v>
      </c>
      <c r="E190" s="9"/>
      <c r="F190" s="69" t="s">
        <v>497</v>
      </c>
      <c r="G190" s="92"/>
      <c r="H190" s="47">
        <v>139.70770251762519</v>
      </c>
      <c r="I190" s="47">
        <f t="shared" si="11"/>
        <v>145.99454913091833</v>
      </c>
      <c r="J190" s="47"/>
      <c r="L190" s="148">
        <f t="shared" si="8"/>
        <v>4.5000000000000019E-2</v>
      </c>
      <c r="M190" s="148">
        <f t="shared" si="9"/>
        <v>-1</v>
      </c>
      <c r="O190" s="298" t="s">
        <v>1067</v>
      </c>
      <c r="P190" s="298" t="s">
        <v>1067</v>
      </c>
    </row>
    <row r="191" spans="1:18" ht="15" x14ac:dyDescent="0.2">
      <c r="E191" s="9"/>
      <c r="G191" s="92"/>
      <c r="H191" s="47"/>
      <c r="I191" s="47"/>
      <c r="J191" s="47"/>
      <c r="L191" s="148"/>
      <c r="M191" s="148"/>
    </row>
    <row r="192" spans="1:18" ht="31.5" x14ac:dyDescent="0.25">
      <c r="B192" s="113" t="s">
        <v>535</v>
      </c>
      <c r="D192" s="46" t="s">
        <v>38</v>
      </c>
      <c r="E192" s="9"/>
      <c r="G192" s="92"/>
      <c r="H192" s="47"/>
      <c r="I192" s="47"/>
      <c r="J192" s="47"/>
      <c r="L192" s="148"/>
      <c r="M192" s="148"/>
    </row>
    <row r="193" spans="1:23" ht="31.5" x14ac:dyDescent="0.25">
      <c r="B193" s="60" t="s">
        <v>86</v>
      </c>
      <c r="E193" s="9"/>
      <c r="F193" s="69" t="s">
        <v>497</v>
      </c>
      <c r="G193" s="92"/>
      <c r="H193" s="295">
        <v>1.4485743335999999</v>
      </c>
      <c r="I193" s="295">
        <f>H193*1.06</f>
        <v>1.535488793616</v>
      </c>
      <c r="J193" s="295"/>
      <c r="L193" s="148">
        <f t="shared" si="8"/>
        <v>6.0000000000000088E-2</v>
      </c>
      <c r="M193" s="148">
        <f t="shared" si="9"/>
        <v>-1</v>
      </c>
      <c r="N193" s="9" t="s">
        <v>6</v>
      </c>
      <c r="O193" s="299" t="s">
        <v>1068</v>
      </c>
      <c r="P193" s="299" t="s">
        <v>1069</v>
      </c>
    </row>
    <row r="194" spans="1:23" x14ac:dyDescent="0.25">
      <c r="B194" s="60" t="s">
        <v>87</v>
      </c>
      <c r="E194" s="9"/>
      <c r="F194" s="153" t="s">
        <v>497</v>
      </c>
      <c r="G194" s="92"/>
      <c r="H194" s="295">
        <v>8.6240704511999997</v>
      </c>
      <c r="I194" s="295">
        <f>H194*1.06</f>
        <v>9.1415146782719994</v>
      </c>
      <c r="J194" s="295"/>
      <c r="L194" s="148">
        <f t="shared" si="8"/>
        <v>5.9999999999999963E-2</v>
      </c>
      <c r="M194" s="148">
        <f t="shared" si="9"/>
        <v>-1</v>
      </c>
      <c r="N194" s="9" t="s">
        <v>6</v>
      </c>
      <c r="O194" s="299" t="s">
        <v>1070</v>
      </c>
      <c r="P194" s="299" t="s">
        <v>1071</v>
      </c>
    </row>
    <row r="195" spans="1:23" ht="31.5" x14ac:dyDescent="0.25">
      <c r="B195" s="60" t="s">
        <v>88</v>
      </c>
      <c r="E195" s="9"/>
      <c r="F195" s="153" t="s">
        <v>497</v>
      </c>
      <c r="G195" s="92"/>
      <c r="H195" s="295">
        <v>4.3120352255999999</v>
      </c>
      <c r="I195" s="295">
        <f t="shared" ref="I195:I196" si="12">H195*1.06</f>
        <v>4.5707573391359997</v>
      </c>
      <c r="J195" s="295"/>
      <c r="L195" s="148">
        <f t="shared" si="8"/>
        <v>5.9999999999999963E-2</v>
      </c>
      <c r="M195" s="148">
        <f t="shared" si="9"/>
        <v>-1</v>
      </c>
      <c r="O195" s="299" t="s">
        <v>1072</v>
      </c>
      <c r="P195" s="299" t="s">
        <v>1073</v>
      </c>
    </row>
    <row r="196" spans="1:23" x14ac:dyDescent="0.25">
      <c r="B196" s="60" t="s">
        <v>89</v>
      </c>
      <c r="E196" s="9"/>
      <c r="F196" s="153" t="s">
        <v>497</v>
      </c>
      <c r="G196" s="92"/>
      <c r="H196" s="295">
        <v>4.3120352255999999</v>
      </c>
      <c r="I196" s="295">
        <f t="shared" si="12"/>
        <v>4.5707573391359997</v>
      </c>
      <c r="J196" s="295"/>
      <c r="L196" s="148">
        <f t="shared" si="8"/>
        <v>5.9999999999999963E-2</v>
      </c>
      <c r="M196" s="148">
        <f t="shared" si="9"/>
        <v>-1</v>
      </c>
      <c r="N196" s="9" t="s">
        <v>6</v>
      </c>
      <c r="O196" s="299" t="s">
        <v>1074</v>
      </c>
      <c r="P196" s="299" t="s">
        <v>499</v>
      </c>
      <c r="W196" s="269"/>
    </row>
    <row r="197" spans="1:23" ht="31.5" customHeight="1" x14ac:dyDescent="0.2">
      <c r="B197" s="6"/>
      <c r="E197" s="9"/>
      <c r="G197" s="92"/>
      <c r="H197" s="47"/>
      <c r="I197" s="47"/>
      <c r="J197" s="47"/>
      <c r="L197" s="148"/>
      <c r="M197" s="148"/>
      <c r="O197" s="35"/>
      <c r="P197" s="35"/>
    </row>
    <row r="198" spans="1:23" ht="31.5" customHeight="1" x14ac:dyDescent="0.25">
      <c r="B198" s="32" t="s">
        <v>662</v>
      </c>
      <c r="D198" s="46" t="s">
        <v>34</v>
      </c>
      <c r="E198" s="9"/>
      <c r="G198" s="92"/>
      <c r="H198" s="47"/>
      <c r="I198" s="47"/>
      <c r="J198" s="47"/>
      <c r="L198" s="148"/>
      <c r="M198" s="148"/>
      <c r="O198" s="35"/>
      <c r="P198" s="35"/>
    </row>
    <row r="199" spans="1:23" x14ac:dyDescent="0.25">
      <c r="B199" s="35" t="s">
        <v>655</v>
      </c>
      <c r="C199" s="79"/>
      <c r="E199" s="79"/>
      <c r="F199" s="153" t="s">
        <v>497</v>
      </c>
      <c r="G199" s="92"/>
      <c r="H199" s="47">
        <v>121.014995558918</v>
      </c>
      <c r="I199" s="47">
        <f>H199*1.045</f>
        <v>126.4606703590693</v>
      </c>
      <c r="J199" s="47"/>
      <c r="L199" s="148">
        <f t="shared" si="8"/>
        <v>4.4999999999999873E-2</v>
      </c>
      <c r="M199" s="148">
        <f t="shared" si="9"/>
        <v>-1</v>
      </c>
      <c r="O199" s="299" t="s">
        <v>1075</v>
      </c>
      <c r="P199" s="299" t="s">
        <v>1076</v>
      </c>
    </row>
    <row r="200" spans="1:23" ht="30.75" x14ac:dyDescent="0.25">
      <c r="B200" s="35" t="s">
        <v>654</v>
      </c>
      <c r="C200" s="79"/>
      <c r="E200" s="79"/>
      <c r="F200" s="153" t="s">
        <v>497</v>
      </c>
      <c r="G200" s="92"/>
      <c r="H200" s="47">
        <v>106.58875842698947</v>
      </c>
      <c r="I200" s="47">
        <f t="shared" ref="I200:I222" si="13">H200*1.045</f>
        <v>111.38525255620399</v>
      </c>
      <c r="J200" s="47"/>
      <c r="L200" s="148">
        <f t="shared" si="8"/>
        <v>4.4999999999999964E-2</v>
      </c>
      <c r="M200" s="148">
        <f t="shared" si="9"/>
        <v>-1</v>
      </c>
      <c r="O200" s="299" t="s">
        <v>1077</v>
      </c>
      <c r="P200" s="299" t="s">
        <v>1078</v>
      </c>
    </row>
    <row r="201" spans="1:23" x14ac:dyDescent="0.25">
      <c r="B201" s="35" t="s">
        <v>656</v>
      </c>
      <c r="C201" s="79"/>
      <c r="E201" s="79"/>
      <c r="F201" s="153" t="s">
        <v>497</v>
      </c>
      <c r="G201" s="92"/>
      <c r="H201" s="47">
        <v>80.676663705945472</v>
      </c>
      <c r="I201" s="47">
        <f t="shared" si="13"/>
        <v>84.307113572713007</v>
      </c>
      <c r="J201" s="47"/>
      <c r="L201" s="148">
        <f t="shared" ref="L201:L263" si="14">(I201-H201)/H201</f>
        <v>4.499999999999986E-2</v>
      </c>
      <c r="M201" s="148">
        <f t="shared" ref="M201:M263" si="15">(J201-I201)/I201</f>
        <v>-1</v>
      </c>
      <c r="O201" s="299" t="s">
        <v>1079</v>
      </c>
      <c r="P201" s="299" t="s">
        <v>1079</v>
      </c>
    </row>
    <row r="202" spans="1:23" ht="30.75" x14ac:dyDescent="0.25">
      <c r="B202" s="35" t="s">
        <v>503</v>
      </c>
      <c r="C202" s="79"/>
      <c r="E202" s="79"/>
      <c r="F202" s="153" t="s">
        <v>497</v>
      </c>
      <c r="G202" s="92"/>
      <c r="H202" s="47">
        <v>71.059172284659653</v>
      </c>
      <c r="I202" s="47">
        <f t="shared" si="13"/>
        <v>74.25683503746933</v>
      </c>
      <c r="J202" s="47"/>
      <c r="L202" s="148">
        <f t="shared" si="14"/>
        <v>4.4999999999999894E-2</v>
      </c>
      <c r="M202" s="148">
        <f t="shared" si="15"/>
        <v>-1</v>
      </c>
      <c r="O202" s="299" t="s">
        <v>1143</v>
      </c>
      <c r="P202" s="299" t="s">
        <v>1143</v>
      </c>
    </row>
    <row r="203" spans="1:23" ht="30.75" x14ac:dyDescent="0.25">
      <c r="B203" s="35" t="s">
        <v>658</v>
      </c>
      <c r="C203" s="79"/>
      <c r="E203" s="79"/>
      <c r="F203" s="153" t="s">
        <v>497</v>
      </c>
      <c r="G203" s="92"/>
      <c r="H203" s="47">
        <v>40.338331852972736</v>
      </c>
      <c r="I203" s="47">
        <f t="shared" si="13"/>
        <v>42.153556786356503</v>
      </c>
      <c r="J203" s="47"/>
      <c r="L203" s="148">
        <f t="shared" si="14"/>
        <v>4.499999999999986E-2</v>
      </c>
      <c r="M203" s="148">
        <f t="shared" si="15"/>
        <v>-1</v>
      </c>
      <c r="O203" s="299" t="s">
        <v>1080</v>
      </c>
      <c r="P203" s="299" t="s">
        <v>499</v>
      </c>
    </row>
    <row r="204" spans="1:23" ht="30.75" x14ac:dyDescent="0.25">
      <c r="B204" s="35" t="s">
        <v>504</v>
      </c>
      <c r="C204" s="79"/>
      <c r="E204" s="79"/>
      <c r="F204" s="153" t="s">
        <v>497</v>
      </c>
      <c r="G204" s="92"/>
      <c r="H204" s="47">
        <v>35.529586142329826</v>
      </c>
      <c r="I204" s="47">
        <f t="shared" si="13"/>
        <v>37.128417518734665</v>
      </c>
      <c r="J204" s="47"/>
      <c r="L204" s="148">
        <f t="shared" si="14"/>
        <v>4.4999999999999894E-2</v>
      </c>
      <c r="M204" s="148">
        <f t="shared" si="15"/>
        <v>-1</v>
      </c>
      <c r="O204" s="299" t="s">
        <v>1081</v>
      </c>
      <c r="P204" s="299" t="s">
        <v>499</v>
      </c>
    </row>
    <row r="205" spans="1:23" ht="30.75" x14ac:dyDescent="0.25">
      <c r="B205" s="35" t="s">
        <v>659</v>
      </c>
      <c r="C205" s="79"/>
      <c r="E205" s="79"/>
      <c r="F205" s="153" t="s">
        <v>497</v>
      </c>
      <c r="G205" s="92"/>
      <c r="H205" s="47">
        <v>60.507497779459101</v>
      </c>
      <c r="I205" s="47">
        <f t="shared" si="13"/>
        <v>63.230335179534755</v>
      </c>
      <c r="J205" s="47"/>
      <c r="L205" s="148">
        <f t="shared" si="14"/>
        <v>4.4999999999999915E-2</v>
      </c>
      <c r="M205" s="148">
        <f t="shared" si="15"/>
        <v>-1</v>
      </c>
      <c r="O205" s="299" t="s">
        <v>1082</v>
      </c>
      <c r="P205" s="299" t="s">
        <v>1083</v>
      </c>
    </row>
    <row r="206" spans="1:23" ht="30.75" x14ac:dyDescent="0.25">
      <c r="B206" s="35" t="s">
        <v>505</v>
      </c>
      <c r="C206" s="79"/>
      <c r="E206" s="79"/>
      <c r="F206" s="153" t="s">
        <v>497</v>
      </c>
      <c r="G206" s="92"/>
      <c r="H206" s="47">
        <v>53.317350928672973</v>
      </c>
      <c r="I206" s="47">
        <f t="shared" si="13"/>
        <v>55.716631720463255</v>
      </c>
      <c r="J206" s="47"/>
      <c r="L206" s="148">
        <f t="shared" si="14"/>
        <v>4.4999999999999971E-2</v>
      </c>
      <c r="M206" s="148">
        <f t="shared" si="15"/>
        <v>-1</v>
      </c>
      <c r="O206" s="299" t="s">
        <v>1084</v>
      </c>
      <c r="P206" s="299" t="s">
        <v>1085</v>
      </c>
    </row>
    <row r="207" spans="1:23" s="1" customFormat="1" ht="30.75" x14ac:dyDescent="0.25">
      <c r="A207" s="9"/>
      <c r="B207" s="35" t="s">
        <v>660</v>
      </c>
      <c r="C207" s="79"/>
      <c r="D207" s="46"/>
      <c r="E207" s="79"/>
      <c r="F207" s="153" t="s">
        <v>497</v>
      </c>
      <c r="G207" s="92"/>
      <c r="H207" s="47">
        <v>40.326845995383636</v>
      </c>
      <c r="I207" s="47">
        <f t="shared" si="13"/>
        <v>42.141554065175896</v>
      </c>
      <c r="J207" s="47"/>
      <c r="K207" s="43"/>
      <c r="L207" s="148">
        <f t="shared" si="14"/>
        <v>4.4999999999999922E-2</v>
      </c>
      <c r="M207" s="148">
        <f t="shared" si="15"/>
        <v>-1</v>
      </c>
      <c r="N207" s="9"/>
      <c r="O207" s="299" t="s">
        <v>1086</v>
      </c>
      <c r="P207" s="299" t="s">
        <v>1086</v>
      </c>
      <c r="Q207" s="35"/>
      <c r="R207" s="35"/>
    </row>
    <row r="208" spans="1:23" s="1" customFormat="1" ht="30.75" x14ac:dyDescent="0.25">
      <c r="A208" s="9"/>
      <c r="B208" s="35" t="s">
        <v>507</v>
      </c>
      <c r="C208" s="79"/>
      <c r="D208" s="46"/>
      <c r="E208" s="79"/>
      <c r="F208" s="153" t="s">
        <v>497</v>
      </c>
      <c r="G208" s="92"/>
      <c r="H208" s="47">
        <v>35.54490061911531</v>
      </c>
      <c r="I208" s="47">
        <f t="shared" si="13"/>
        <v>37.144421146975496</v>
      </c>
      <c r="J208" s="47"/>
      <c r="K208" s="43"/>
      <c r="L208" s="148">
        <f t="shared" si="14"/>
        <v>4.4999999999999915E-2</v>
      </c>
      <c r="M208" s="148">
        <f t="shared" si="15"/>
        <v>-1</v>
      </c>
      <c r="N208" s="9"/>
      <c r="O208" s="299" t="s">
        <v>1087</v>
      </c>
      <c r="P208" s="299" t="s">
        <v>1087</v>
      </c>
      <c r="Q208" s="35"/>
      <c r="R208" s="35"/>
    </row>
    <row r="209" spans="1:18" ht="30.75" x14ac:dyDescent="0.25">
      <c r="B209" s="35" t="s">
        <v>661</v>
      </c>
      <c r="C209" s="79"/>
      <c r="E209" s="79"/>
      <c r="F209" s="153" t="s">
        <v>497</v>
      </c>
      <c r="G209" s="92"/>
      <c r="H209" s="47">
        <v>20.169165926486368</v>
      </c>
      <c r="I209" s="47">
        <f t="shared" si="13"/>
        <v>21.076778393178252</v>
      </c>
      <c r="J209" s="47"/>
      <c r="L209" s="148">
        <f t="shared" si="14"/>
        <v>4.499999999999986E-2</v>
      </c>
      <c r="M209" s="148">
        <f t="shared" si="15"/>
        <v>-1</v>
      </c>
      <c r="O209" s="299" t="s">
        <v>1088</v>
      </c>
      <c r="P209" s="299" t="s">
        <v>499</v>
      </c>
      <c r="Q209" s="9" t="s">
        <v>267</v>
      </c>
      <c r="R209" s="29" t="s">
        <v>268</v>
      </c>
    </row>
    <row r="210" spans="1:18" ht="30.75" x14ac:dyDescent="0.25">
      <c r="B210" s="35" t="s">
        <v>506</v>
      </c>
      <c r="C210" s="79"/>
      <c r="E210" s="79"/>
      <c r="F210" s="153" t="s">
        <v>497</v>
      </c>
      <c r="G210" s="92"/>
      <c r="H210" s="47">
        <v>17.772450309557655</v>
      </c>
      <c r="I210" s="47">
        <f t="shared" si="13"/>
        <v>18.572210573487748</v>
      </c>
      <c r="J210" s="47"/>
      <c r="L210" s="148">
        <f t="shared" si="14"/>
        <v>4.4999999999999915E-2</v>
      </c>
      <c r="M210" s="148">
        <f t="shared" si="15"/>
        <v>-1</v>
      </c>
      <c r="O210" s="299" t="s">
        <v>1089</v>
      </c>
      <c r="P210" s="299" t="s">
        <v>499</v>
      </c>
    </row>
    <row r="211" spans="1:18" x14ac:dyDescent="0.25">
      <c r="A211" s="5"/>
      <c r="B211" s="60" t="s">
        <v>657</v>
      </c>
      <c r="C211" s="79"/>
      <c r="E211" s="79"/>
      <c r="F211" s="153" t="s">
        <v>497</v>
      </c>
      <c r="G211" s="92"/>
      <c r="H211" s="47">
        <v>85.482415436376826</v>
      </c>
      <c r="I211" s="47">
        <f t="shared" si="13"/>
        <v>89.329124131013771</v>
      </c>
      <c r="J211" s="47"/>
      <c r="L211" s="148">
        <f t="shared" si="14"/>
        <v>4.499999999999986E-2</v>
      </c>
      <c r="M211" s="148">
        <f t="shared" si="15"/>
        <v>-1</v>
      </c>
      <c r="O211" s="299" t="s">
        <v>1090</v>
      </c>
      <c r="P211" s="299" t="s">
        <v>1090</v>
      </c>
    </row>
    <row r="212" spans="1:18" x14ac:dyDescent="0.25">
      <c r="A212" s="5"/>
      <c r="B212" s="60" t="s">
        <v>63</v>
      </c>
      <c r="C212" s="79"/>
      <c r="E212" s="79"/>
      <c r="F212" s="153" t="s">
        <v>497</v>
      </c>
      <c r="G212" s="92"/>
      <c r="H212" s="47">
        <v>23.957971311835049</v>
      </c>
      <c r="I212" s="47">
        <f t="shared" si="13"/>
        <v>25.036080020867626</v>
      </c>
      <c r="J212" s="47"/>
      <c r="L212" s="148">
        <f t="shared" si="14"/>
        <v>4.4999999999999991E-2</v>
      </c>
      <c r="M212" s="148">
        <f t="shared" si="15"/>
        <v>-1</v>
      </c>
      <c r="O212" s="299" t="s">
        <v>1091</v>
      </c>
      <c r="P212" s="299" t="s">
        <v>1092</v>
      </c>
      <c r="Q212" s="31"/>
      <c r="R212" s="31"/>
    </row>
    <row r="213" spans="1:18" x14ac:dyDescent="0.25">
      <c r="A213" s="5"/>
      <c r="B213" s="112" t="s">
        <v>184</v>
      </c>
      <c r="C213" s="79"/>
      <c r="E213" s="79"/>
      <c r="F213" s="153"/>
      <c r="G213" s="92"/>
      <c r="H213" s="47"/>
      <c r="I213" s="47"/>
      <c r="J213" s="47"/>
      <c r="L213" s="148"/>
      <c r="M213" s="148"/>
      <c r="O213" s="299"/>
      <c r="P213" s="299"/>
    </row>
    <row r="214" spans="1:18" ht="32.25" customHeight="1" x14ac:dyDescent="0.25">
      <c r="A214" s="5"/>
      <c r="B214" s="60" t="s">
        <v>90</v>
      </c>
      <c r="C214" s="79"/>
      <c r="E214" s="79"/>
      <c r="F214" s="153" t="s">
        <v>497</v>
      </c>
      <c r="G214" s="92"/>
      <c r="H214" s="47">
        <v>13.850301786243758</v>
      </c>
      <c r="I214" s="47">
        <f t="shared" si="13"/>
        <v>14.473565366624726</v>
      </c>
      <c r="J214" s="47"/>
      <c r="L214" s="148">
        <f t="shared" si="14"/>
        <v>4.4999999999999908E-2</v>
      </c>
      <c r="M214" s="148">
        <f t="shared" si="15"/>
        <v>-1</v>
      </c>
      <c r="O214" s="299"/>
      <c r="P214" s="299"/>
    </row>
    <row r="215" spans="1:18" x14ac:dyDescent="0.25">
      <c r="A215" s="5"/>
      <c r="B215" s="60" t="s">
        <v>193</v>
      </c>
      <c r="C215" s="79"/>
      <c r="E215" s="79"/>
      <c r="F215" s="153" t="s">
        <v>497</v>
      </c>
      <c r="G215" s="92"/>
      <c r="H215" s="47">
        <v>415.38145449212959</v>
      </c>
      <c r="I215" s="47">
        <f t="shared" si="13"/>
        <v>434.07361994427538</v>
      </c>
      <c r="J215" s="47"/>
      <c r="L215" s="148">
        <f t="shared" si="14"/>
        <v>4.4999999999999894E-2</v>
      </c>
      <c r="M215" s="148">
        <f t="shared" si="15"/>
        <v>-1</v>
      </c>
      <c r="O215" s="299" t="s">
        <v>1093</v>
      </c>
      <c r="P215" s="299"/>
    </row>
    <row r="216" spans="1:18" x14ac:dyDescent="0.25">
      <c r="A216" s="5"/>
      <c r="B216" s="31" t="s">
        <v>185</v>
      </c>
      <c r="C216" s="79"/>
      <c r="E216" s="79"/>
      <c r="F216" s="153" t="s">
        <v>497</v>
      </c>
      <c r="G216" s="92"/>
      <c r="H216" s="47">
        <v>249.22423272818017</v>
      </c>
      <c r="I216" s="47">
        <f t="shared" si="13"/>
        <v>260.43932320094825</v>
      </c>
      <c r="J216" s="47"/>
      <c r="L216" s="148">
        <f t="shared" si="14"/>
        <v>4.4999999999999901E-2</v>
      </c>
      <c r="M216" s="148">
        <f t="shared" si="15"/>
        <v>-1</v>
      </c>
      <c r="O216" s="299" t="s">
        <v>1094</v>
      </c>
      <c r="P216" s="299" t="s">
        <v>499</v>
      </c>
    </row>
    <row r="217" spans="1:18" ht="31.5" x14ac:dyDescent="0.25">
      <c r="A217" s="5"/>
      <c r="B217" s="31" t="s">
        <v>864</v>
      </c>
      <c r="C217" s="79"/>
      <c r="E217" s="79"/>
      <c r="F217" s="153"/>
      <c r="G217" s="92"/>
      <c r="H217" s="47">
        <v>664.78113899999994</v>
      </c>
      <c r="I217" s="47">
        <f t="shared" si="13"/>
        <v>694.69629025499989</v>
      </c>
      <c r="J217" s="47"/>
      <c r="L217" s="148">
        <f t="shared" si="14"/>
        <v>4.4999999999999936E-2</v>
      </c>
      <c r="M217" s="148">
        <f t="shared" si="15"/>
        <v>-1</v>
      </c>
      <c r="O217" s="299" t="s">
        <v>1095</v>
      </c>
      <c r="P217" s="299" t="s">
        <v>1016</v>
      </c>
    </row>
    <row r="218" spans="1:18" s="325" customFormat="1" ht="31.5" x14ac:dyDescent="0.25">
      <c r="A218" s="318"/>
      <c r="B218" s="319" t="s">
        <v>1136</v>
      </c>
      <c r="C218" s="320"/>
      <c r="D218" s="321"/>
      <c r="E218" s="320"/>
      <c r="F218" s="256"/>
      <c r="G218" s="322"/>
      <c r="H218" s="323">
        <v>1051.816251179692</v>
      </c>
      <c r="I218" s="323">
        <f t="shared" si="13"/>
        <v>1099.1479824827782</v>
      </c>
      <c r="J218" s="323"/>
      <c r="K218" s="324"/>
      <c r="L218" s="148">
        <f t="shared" si="14"/>
        <v>4.5000000000000005E-2</v>
      </c>
      <c r="M218" s="148">
        <f t="shared" si="15"/>
        <v>-1</v>
      </c>
      <c r="O218" s="328" t="s">
        <v>1228</v>
      </c>
      <c r="P218" s="326"/>
      <c r="Q218" s="327"/>
      <c r="R218" s="327"/>
    </row>
    <row r="219" spans="1:18" x14ac:dyDescent="0.25">
      <c r="B219" s="31" t="s">
        <v>91</v>
      </c>
      <c r="C219" s="79"/>
      <c r="E219" s="79"/>
      <c r="F219" s="153" t="s">
        <v>497</v>
      </c>
      <c r="G219" s="92"/>
      <c r="H219" s="47">
        <v>116.0635801825417</v>
      </c>
      <c r="I219" s="47">
        <f t="shared" si="13"/>
        <v>121.28644129075607</v>
      </c>
      <c r="J219" s="47"/>
      <c r="L219" s="148">
        <f t="shared" si="14"/>
        <v>4.4999999999999984E-2</v>
      </c>
      <c r="M219" s="148">
        <f t="shared" si="15"/>
        <v>-1</v>
      </c>
      <c r="O219" s="299" t="s">
        <v>1096</v>
      </c>
      <c r="P219" s="299" t="s">
        <v>1097</v>
      </c>
    </row>
    <row r="220" spans="1:18" ht="31.5" x14ac:dyDescent="0.25">
      <c r="B220" s="31" t="s">
        <v>689</v>
      </c>
      <c r="C220" s="79"/>
      <c r="E220" s="79"/>
      <c r="F220" s="153" t="s">
        <v>497</v>
      </c>
      <c r="G220" s="92"/>
      <c r="H220" s="47">
        <v>116.0635801825417</v>
      </c>
      <c r="I220" s="47">
        <f t="shared" si="13"/>
        <v>121.28644129075607</v>
      </c>
      <c r="J220" s="47"/>
      <c r="L220" s="148">
        <f t="shared" si="14"/>
        <v>4.4999999999999984E-2</v>
      </c>
      <c r="M220" s="148">
        <f t="shared" si="15"/>
        <v>-1</v>
      </c>
      <c r="O220" s="299" t="s">
        <v>1161</v>
      </c>
      <c r="P220" s="299"/>
    </row>
    <row r="221" spans="1:18" x14ac:dyDescent="0.25">
      <c r="B221" s="31" t="s">
        <v>652</v>
      </c>
      <c r="C221" s="79"/>
      <c r="E221" s="79"/>
      <c r="F221" s="153" t="s">
        <v>497</v>
      </c>
      <c r="G221" s="92"/>
      <c r="H221" s="47">
        <v>120.49075150474998</v>
      </c>
      <c r="I221" s="47">
        <f t="shared" si="13"/>
        <v>125.91283532246372</v>
      </c>
      <c r="J221" s="47"/>
      <c r="K221" s="275"/>
      <c r="L221" s="148">
        <f t="shared" si="14"/>
        <v>4.4999999999999929E-2</v>
      </c>
      <c r="M221" s="148">
        <f t="shared" si="15"/>
        <v>-1</v>
      </c>
      <c r="O221" s="299" t="s">
        <v>1098</v>
      </c>
      <c r="P221" s="299" t="s">
        <v>1098</v>
      </c>
      <c r="Q221" s="9"/>
      <c r="R221" s="9"/>
    </row>
    <row r="222" spans="1:18" x14ac:dyDescent="0.25">
      <c r="B222" s="31" t="s">
        <v>610</v>
      </c>
      <c r="C222" s="79"/>
      <c r="E222" s="79"/>
      <c r="F222" s="153" t="s">
        <v>497</v>
      </c>
      <c r="G222" s="92"/>
      <c r="H222" s="47">
        <v>87.456689487749983</v>
      </c>
      <c r="I222" s="47">
        <f t="shared" si="13"/>
        <v>91.392240514698727</v>
      </c>
      <c r="J222" s="47"/>
      <c r="K222" s="275"/>
      <c r="L222" s="148">
        <f t="shared" si="14"/>
        <v>4.4999999999999936E-2</v>
      </c>
      <c r="M222" s="148">
        <f t="shared" si="15"/>
        <v>-1</v>
      </c>
      <c r="O222" s="299" t="s">
        <v>1099</v>
      </c>
      <c r="P222" s="299" t="s">
        <v>1099</v>
      </c>
      <c r="Q222" s="9"/>
      <c r="R222" s="9"/>
    </row>
    <row r="223" spans="1:18" x14ac:dyDescent="0.25">
      <c r="B223" s="31" t="s">
        <v>653</v>
      </c>
      <c r="C223" s="79"/>
      <c r="E223" s="79"/>
      <c r="F223" s="153" t="s">
        <v>497</v>
      </c>
      <c r="G223" s="92"/>
      <c r="H223" s="276">
        <v>286.22503570649991</v>
      </c>
      <c r="I223" s="276">
        <f>H223*1.045</f>
        <v>299.1051623132924</v>
      </c>
      <c r="J223" s="276"/>
      <c r="K223" s="275"/>
      <c r="L223" s="148">
        <f t="shared" si="14"/>
        <v>4.4999999999999971E-2</v>
      </c>
      <c r="M223" s="148">
        <f t="shared" si="15"/>
        <v>-1</v>
      </c>
      <c r="O223" s="299" t="s">
        <v>1100</v>
      </c>
      <c r="P223" s="299" t="s">
        <v>1100</v>
      </c>
      <c r="Q223" s="9"/>
      <c r="R223" s="9"/>
    </row>
    <row r="224" spans="1:18" ht="30.75" x14ac:dyDescent="0.25">
      <c r="B224" s="289" t="s">
        <v>709</v>
      </c>
      <c r="C224" s="79"/>
      <c r="E224" s="79"/>
      <c r="F224" s="153" t="s">
        <v>497</v>
      </c>
      <c r="G224" s="92"/>
      <c r="H224" s="47">
        <v>70.214214128644016</v>
      </c>
      <c r="I224" s="276">
        <f t="shared" ref="I224:I225" si="16">H224*1.045</f>
        <v>73.373853764432994</v>
      </c>
      <c r="J224" s="276"/>
      <c r="L224" s="148">
        <f t="shared" si="14"/>
        <v>4.499999999999995E-2</v>
      </c>
      <c r="M224" s="148">
        <f t="shared" si="15"/>
        <v>-1</v>
      </c>
      <c r="O224" s="299" t="s">
        <v>1101</v>
      </c>
      <c r="P224" s="299" t="s">
        <v>1102</v>
      </c>
      <c r="Q224" s="37" t="s">
        <v>269</v>
      </c>
      <c r="R224" s="29" t="s">
        <v>270</v>
      </c>
    </row>
    <row r="225" spans="1:18" x14ac:dyDescent="0.25">
      <c r="B225" s="31" t="s">
        <v>855</v>
      </c>
      <c r="E225" s="9"/>
      <c r="F225" s="153" t="s">
        <v>497</v>
      </c>
      <c r="G225" s="92"/>
      <c r="H225" s="47">
        <v>109.20249999999999</v>
      </c>
      <c r="I225" s="276">
        <f t="shared" si="16"/>
        <v>114.11661249999997</v>
      </c>
      <c r="J225" s="276"/>
      <c r="L225" s="148">
        <f t="shared" si="14"/>
        <v>4.4999999999999887E-2</v>
      </c>
      <c r="M225" s="148">
        <f t="shared" si="15"/>
        <v>-1</v>
      </c>
      <c r="N225" s="157"/>
      <c r="O225" s="299" t="s">
        <v>1103</v>
      </c>
      <c r="P225" s="299" t="s">
        <v>499</v>
      </c>
      <c r="Q225" s="37"/>
      <c r="R225" s="29"/>
    </row>
    <row r="226" spans="1:18" x14ac:dyDescent="0.25">
      <c r="A226" s="1"/>
      <c r="B226" s="31"/>
      <c r="E226" s="9"/>
      <c r="G226" s="92"/>
      <c r="H226" s="47"/>
      <c r="I226" s="47"/>
      <c r="J226" s="47"/>
      <c r="L226" s="148"/>
      <c r="M226" s="148"/>
      <c r="N226" s="1"/>
      <c r="O226" s="1"/>
      <c r="P226" s="1"/>
      <c r="Q226" s="37"/>
      <c r="R226" s="29"/>
    </row>
    <row r="227" spans="1:18" ht="30.75" x14ac:dyDescent="0.25">
      <c r="B227" s="32" t="s">
        <v>430</v>
      </c>
      <c r="D227" s="46" t="s">
        <v>834</v>
      </c>
      <c r="E227" s="9"/>
      <c r="G227" s="92"/>
      <c r="H227" s="47"/>
      <c r="I227" s="47"/>
      <c r="J227" s="47"/>
      <c r="L227" s="148"/>
      <c r="M227" s="148"/>
    </row>
    <row r="228" spans="1:18" x14ac:dyDescent="0.25">
      <c r="B228" s="60" t="s">
        <v>92</v>
      </c>
      <c r="E228" s="9"/>
      <c r="F228" s="153" t="s">
        <v>497</v>
      </c>
      <c r="G228" s="92"/>
      <c r="H228" s="129">
        <v>177.77256960700385</v>
      </c>
      <c r="I228" s="129">
        <f>H228</f>
        <v>177.77256960700385</v>
      </c>
      <c r="J228" s="129"/>
      <c r="L228" s="148">
        <f t="shared" si="14"/>
        <v>0</v>
      </c>
      <c r="M228" s="148">
        <f t="shared" si="15"/>
        <v>-1</v>
      </c>
      <c r="O228" s="298" t="s">
        <v>1104</v>
      </c>
      <c r="P228" s="298" t="s">
        <v>1104</v>
      </c>
      <c r="Q228" s="9"/>
      <c r="R228" s="9"/>
    </row>
    <row r="229" spans="1:18" x14ac:dyDescent="0.25">
      <c r="B229" s="60" t="s">
        <v>93</v>
      </c>
      <c r="E229" s="9"/>
      <c r="F229" s="153" t="s">
        <v>497</v>
      </c>
      <c r="G229" s="92"/>
      <c r="H229" s="129">
        <v>9.874982464652696</v>
      </c>
      <c r="I229" s="129">
        <f t="shared" ref="I229:I233" si="17">H229</f>
        <v>9.874982464652696</v>
      </c>
      <c r="J229" s="129"/>
      <c r="L229" s="148">
        <f t="shared" si="14"/>
        <v>0</v>
      </c>
      <c r="M229" s="148">
        <f t="shared" si="15"/>
        <v>-1</v>
      </c>
      <c r="O229" s="298" t="s">
        <v>1105</v>
      </c>
      <c r="P229" s="298" t="s">
        <v>499</v>
      </c>
      <c r="Q229" s="9"/>
      <c r="R229" s="9"/>
    </row>
    <row r="230" spans="1:18" x14ac:dyDescent="0.25">
      <c r="B230" s="60" t="s">
        <v>94</v>
      </c>
      <c r="E230" s="9"/>
      <c r="F230" s="153" t="s">
        <v>497</v>
      </c>
      <c r="G230" s="92"/>
      <c r="H230" s="129">
        <v>263.0681148707265</v>
      </c>
      <c r="I230" s="129">
        <f t="shared" si="17"/>
        <v>263.0681148707265</v>
      </c>
      <c r="J230" s="129"/>
      <c r="L230" s="148">
        <f t="shared" si="14"/>
        <v>0</v>
      </c>
      <c r="M230" s="148">
        <f t="shared" si="15"/>
        <v>-1</v>
      </c>
      <c r="O230" s="298" t="s">
        <v>1106</v>
      </c>
      <c r="P230" s="298" t="s">
        <v>1107</v>
      </c>
      <c r="Q230" s="9" t="s">
        <v>259</v>
      </c>
      <c r="R230" s="36" t="s">
        <v>260</v>
      </c>
    </row>
    <row r="231" spans="1:18" x14ac:dyDescent="0.25">
      <c r="B231" s="60" t="s">
        <v>95</v>
      </c>
      <c r="E231" s="9"/>
      <c r="F231" s="153" t="s">
        <v>497</v>
      </c>
      <c r="G231" s="92"/>
      <c r="H231" s="129">
        <v>185.1461052378026</v>
      </c>
      <c r="I231" s="129">
        <f t="shared" si="17"/>
        <v>185.1461052378026</v>
      </c>
      <c r="J231" s="129"/>
      <c r="L231" s="148">
        <f t="shared" si="14"/>
        <v>0</v>
      </c>
      <c r="M231" s="148">
        <f t="shared" si="15"/>
        <v>-1</v>
      </c>
      <c r="O231" s="298" t="s">
        <v>1108</v>
      </c>
      <c r="P231" s="298" t="s">
        <v>1108</v>
      </c>
      <c r="Q231" s="9"/>
      <c r="R231" s="36"/>
    </row>
    <row r="232" spans="1:18" x14ac:dyDescent="0.25">
      <c r="B232" s="31" t="s">
        <v>96</v>
      </c>
      <c r="E232" s="9"/>
      <c r="F232" s="153" t="s">
        <v>497</v>
      </c>
      <c r="G232" s="92"/>
      <c r="H232" s="129">
        <v>285.43731832711143</v>
      </c>
      <c r="I232" s="129">
        <f t="shared" si="17"/>
        <v>285.43731832711143</v>
      </c>
      <c r="J232" s="129"/>
      <c r="L232" s="148">
        <f t="shared" si="14"/>
        <v>0</v>
      </c>
      <c r="M232" s="148">
        <f t="shared" si="15"/>
        <v>-1</v>
      </c>
      <c r="O232" s="298" t="s">
        <v>1109</v>
      </c>
      <c r="P232" s="298" t="s">
        <v>1109</v>
      </c>
      <c r="Q232" s="9" t="s">
        <v>259</v>
      </c>
      <c r="R232" s="36" t="s">
        <v>260</v>
      </c>
    </row>
    <row r="233" spans="1:18" x14ac:dyDescent="0.25">
      <c r="B233" s="31" t="s">
        <v>878</v>
      </c>
      <c r="E233" s="9"/>
      <c r="F233" s="153"/>
      <c r="G233" s="92"/>
      <c r="H233" s="129">
        <v>217</v>
      </c>
      <c r="I233" s="129">
        <f t="shared" si="17"/>
        <v>217</v>
      </c>
      <c r="J233" s="129"/>
      <c r="L233" s="148">
        <f t="shared" si="14"/>
        <v>0</v>
      </c>
      <c r="M233" s="148">
        <f t="shared" si="15"/>
        <v>-1</v>
      </c>
      <c r="O233" s="298" t="s">
        <v>1110</v>
      </c>
      <c r="P233" s="298" t="s">
        <v>1110</v>
      </c>
      <c r="Q233" s="9"/>
      <c r="R233" s="36"/>
    </row>
    <row r="234" spans="1:18" x14ac:dyDescent="0.25">
      <c r="B234" s="31" t="s">
        <v>97</v>
      </c>
      <c r="E234" s="9"/>
      <c r="F234" s="153" t="s">
        <v>497</v>
      </c>
      <c r="G234" s="92"/>
      <c r="H234" s="129">
        <v>0</v>
      </c>
      <c r="I234" s="129">
        <v>0</v>
      </c>
      <c r="J234" s="129"/>
      <c r="L234" s="148"/>
      <c r="M234" s="148"/>
      <c r="O234" s="298" t="s">
        <v>1111</v>
      </c>
      <c r="P234" s="298" t="s">
        <v>1111</v>
      </c>
      <c r="Q234" s="9"/>
      <c r="R234" s="36"/>
    </row>
    <row r="235" spans="1:18" x14ac:dyDescent="0.25">
      <c r="B235" s="60" t="s">
        <v>98</v>
      </c>
      <c r="E235" s="9"/>
      <c r="F235" s="153" t="s">
        <v>497</v>
      </c>
      <c r="G235" s="92"/>
      <c r="H235" s="129">
        <v>0</v>
      </c>
      <c r="I235" s="129">
        <v>0</v>
      </c>
      <c r="J235" s="129"/>
      <c r="L235" s="148"/>
      <c r="M235" s="148"/>
      <c r="O235" s="298" t="s">
        <v>1112</v>
      </c>
      <c r="P235" s="298" t="s">
        <v>1112</v>
      </c>
      <c r="Q235" s="9"/>
      <c r="R235" s="36"/>
    </row>
    <row r="236" spans="1:18" s="1" customFormat="1" ht="30.75" x14ac:dyDescent="0.25">
      <c r="A236" s="9"/>
      <c r="B236" s="60" t="s">
        <v>875</v>
      </c>
      <c r="C236" s="79"/>
      <c r="D236" s="46"/>
      <c r="E236" s="79"/>
      <c r="F236" s="153" t="s">
        <v>497</v>
      </c>
      <c r="G236" s="92"/>
      <c r="H236" s="129">
        <v>30.145583001725072</v>
      </c>
      <c r="I236" s="129">
        <f>H236</f>
        <v>30.145583001725072</v>
      </c>
      <c r="J236" s="129"/>
      <c r="K236" s="43"/>
      <c r="L236" s="148">
        <f t="shared" si="14"/>
        <v>0</v>
      </c>
      <c r="M236" s="148">
        <f t="shared" si="15"/>
        <v>-1</v>
      </c>
      <c r="N236" s="9"/>
      <c r="O236" s="298" t="s">
        <v>1113</v>
      </c>
      <c r="P236" s="298" t="s">
        <v>1114</v>
      </c>
      <c r="Q236" s="32"/>
      <c r="R236" s="32"/>
    </row>
    <row r="237" spans="1:18" ht="30.75" x14ac:dyDescent="0.25">
      <c r="B237" s="60" t="s">
        <v>874</v>
      </c>
      <c r="E237" s="9"/>
      <c r="F237" s="153" t="s">
        <v>497</v>
      </c>
      <c r="G237" s="92"/>
      <c r="H237" s="129">
        <v>38</v>
      </c>
      <c r="I237" s="129">
        <f t="shared" ref="I237" si="18">H237</f>
        <v>38</v>
      </c>
      <c r="J237" s="129"/>
      <c r="L237" s="148">
        <f t="shared" si="14"/>
        <v>0</v>
      </c>
      <c r="M237" s="148">
        <f t="shared" si="15"/>
        <v>-1</v>
      </c>
      <c r="O237" s="298" t="s">
        <v>1115</v>
      </c>
      <c r="P237" s="298" t="s">
        <v>1116</v>
      </c>
    </row>
    <row r="238" spans="1:18" ht="45.75" x14ac:dyDescent="0.25">
      <c r="B238" s="60" t="s">
        <v>1139</v>
      </c>
      <c r="D238" s="46" t="s">
        <v>1138</v>
      </c>
      <c r="E238" s="9"/>
      <c r="F238" s="153"/>
      <c r="G238" s="92"/>
      <c r="H238" s="47">
        <v>0</v>
      </c>
      <c r="I238" s="47">
        <v>55</v>
      </c>
      <c r="J238" s="47"/>
      <c r="L238" s="148" t="s">
        <v>1250</v>
      </c>
      <c r="M238" s="148">
        <f t="shared" si="15"/>
        <v>-1</v>
      </c>
      <c r="O238" s="298"/>
      <c r="P238" s="298"/>
      <c r="Q238" s="9"/>
      <c r="R238" s="9"/>
    </row>
    <row r="239" spans="1:18" ht="45.75" x14ac:dyDescent="0.25">
      <c r="B239" s="60" t="s">
        <v>1140</v>
      </c>
      <c r="E239" s="9"/>
      <c r="F239" s="153"/>
      <c r="G239" s="92"/>
      <c r="H239" s="47">
        <v>0</v>
      </c>
      <c r="I239" s="47">
        <v>375</v>
      </c>
      <c r="J239" s="47"/>
      <c r="L239" s="148" t="s">
        <v>1250</v>
      </c>
      <c r="M239" s="148">
        <f t="shared" si="15"/>
        <v>-1</v>
      </c>
      <c r="O239" s="298"/>
      <c r="P239" s="298"/>
      <c r="Q239" s="9"/>
      <c r="R239" s="9"/>
    </row>
    <row r="240" spans="1:18" ht="45.75" x14ac:dyDescent="0.25">
      <c r="B240" s="60" t="s">
        <v>1141</v>
      </c>
      <c r="E240" s="9"/>
      <c r="F240" s="153"/>
      <c r="G240" s="92"/>
      <c r="H240" s="47">
        <v>0</v>
      </c>
      <c r="I240" s="47">
        <v>25</v>
      </c>
      <c r="J240" s="47"/>
      <c r="L240" s="148" t="s">
        <v>1250</v>
      </c>
      <c r="M240" s="148">
        <f t="shared" si="15"/>
        <v>-1</v>
      </c>
      <c r="O240" s="298"/>
      <c r="P240" s="298"/>
      <c r="Q240" s="9"/>
      <c r="R240" s="9"/>
    </row>
    <row r="241" spans="2:18" ht="15" x14ac:dyDescent="0.2">
      <c r="E241" s="9"/>
      <c r="G241" s="92"/>
      <c r="H241" s="47"/>
      <c r="I241" s="47"/>
      <c r="J241" s="47"/>
      <c r="L241" s="148"/>
      <c r="M241" s="148"/>
      <c r="Q241" s="37" t="s">
        <v>271</v>
      </c>
      <c r="R241" s="29" t="s">
        <v>272</v>
      </c>
    </row>
    <row r="242" spans="2:18" x14ac:dyDescent="0.25">
      <c r="B242" s="32" t="s">
        <v>454</v>
      </c>
      <c r="E242" s="9"/>
      <c r="G242" s="92"/>
      <c r="H242" s="47"/>
      <c r="I242" s="47"/>
      <c r="J242" s="47"/>
      <c r="L242" s="148"/>
      <c r="M242" s="148"/>
      <c r="Q242" s="37"/>
      <c r="R242" s="29"/>
    </row>
    <row r="243" spans="2:18" ht="30" x14ac:dyDescent="0.2">
      <c r="D243" s="46" t="s">
        <v>35</v>
      </c>
      <c r="E243" s="9"/>
      <c r="G243" s="92"/>
      <c r="H243" s="47"/>
      <c r="I243" s="47"/>
      <c r="J243" s="47"/>
      <c r="L243" s="148"/>
      <c r="M243" s="148"/>
      <c r="Q243" s="37"/>
      <c r="R243" s="29"/>
    </row>
    <row r="244" spans="2:18" ht="30.75" x14ac:dyDescent="0.25">
      <c r="B244" s="31" t="s">
        <v>432</v>
      </c>
      <c r="C244" s="79"/>
      <c r="E244" s="79"/>
      <c r="F244" s="153" t="s">
        <v>497</v>
      </c>
      <c r="G244" s="92"/>
      <c r="H244" s="47">
        <v>212</v>
      </c>
      <c r="I244" s="47">
        <f>H244*1.06</f>
        <v>224.72</v>
      </c>
      <c r="J244" s="47"/>
      <c r="L244" s="148">
        <f t="shared" si="14"/>
        <v>0.06</v>
      </c>
      <c r="M244" s="148">
        <f t="shared" si="15"/>
        <v>-1</v>
      </c>
      <c r="O244" s="298" t="s">
        <v>1117</v>
      </c>
      <c r="P244" s="298" t="s">
        <v>1118</v>
      </c>
    </row>
    <row r="245" spans="2:18" ht="30.75" x14ac:dyDescent="0.25">
      <c r="B245" s="288" t="s">
        <v>349</v>
      </c>
      <c r="C245" s="169"/>
      <c r="D245" s="121"/>
      <c r="E245" s="169"/>
      <c r="F245" s="170" t="s">
        <v>497</v>
      </c>
      <c r="G245" s="119"/>
      <c r="H245" s="120">
        <v>816.2</v>
      </c>
      <c r="I245" s="120">
        <f>H245*1.06</f>
        <v>865.17200000000014</v>
      </c>
      <c r="J245" s="120"/>
      <c r="K245" s="121"/>
      <c r="L245" s="148">
        <f t="shared" si="14"/>
        <v>6.0000000000000109E-2</v>
      </c>
      <c r="M245" s="148">
        <f t="shared" si="15"/>
        <v>-1</v>
      </c>
      <c r="O245" s="298" t="s">
        <v>1119</v>
      </c>
      <c r="P245" s="298" t="s">
        <v>499</v>
      </c>
    </row>
    <row r="246" spans="2:18" ht="30" x14ac:dyDescent="0.2">
      <c r="B246" s="60"/>
      <c r="C246" s="79"/>
      <c r="D246" s="46" t="s">
        <v>834</v>
      </c>
      <c r="E246" s="79"/>
      <c r="F246" s="153"/>
      <c r="G246" s="128"/>
      <c r="H246" s="129"/>
      <c r="I246" s="129"/>
      <c r="J246" s="129"/>
      <c r="L246" s="148"/>
      <c r="M246" s="148"/>
    </row>
    <row r="247" spans="2:18" x14ac:dyDescent="0.25">
      <c r="B247" s="31" t="s">
        <v>476</v>
      </c>
      <c r="C247" s="79"/>
      <c r="E247" s="79"/>
      <c r="F247" s="153" t="s">
        <v>497</v>
      </c>
      <c r="G247" s="128"/>
      <c r="H247" s="47">
        <v>212</v>
      </c>
      <c r="I247" s="47">
        <f>H247*1.06</f>
        <v>224.72</v>
      </c>
      <c r="J247" s="47"/>
      <c r="L247" s="148">
        <f t="shared" si="14"/>
        <v>0.06</v>
      </c>
      <c r="M247" s="148">
        <f t="shared" si="15"/>
        <v>-1</v>
      </c>
      <c r="O247" s="298" t="s">
        <v>1120</v>
      </c>
      <c r="P247" s="298" t="s">
        <v>1120</v>
      </c>
    </row>
    <row r="248" spans="2:18" ht="30.75" x14ac:dyDescent="0.25">
      <c r="B248" s="288" t="s">
        <v>477</v>
      </c>
      <c r="C248" s="169"/>
      <c r="D248" s="117"/>
      <c r="E248" s="169"/>
      <c r="F248" s="170" t="s">
        <v>497</v>
      </c>
      <c r="G248" s="119"/>
      <c r="H248" s="120">
        <v>1088.2702000000002</v>
      </c>
      <c r="I248" s="120">
        <f>H248*1.06</f>
        <v>1153.5664120000001</v>
      </c>
      <c r="J248" s="120"/>
      <c r="K248" s="121"/>
      <c r="L248" s="148">
        <f t="shared" si="14"/>
        <v>5.9999999999999963E-2</v>
      </c>
      <c r="M248" s="148">
        <f t="shared" si="15"/>
        <v>-1</v>
      </c>
      <c r="O248" s="298" t="s">
        <v>1121</v>
      </c>
      <c r="P248" s="298" t="s">
        <v>499</v>
      </c>
      <c r="Q248" s="9"/>
      <c r="R248" s="9"/>
    </row>
    <row r="249" spans="2:18" ht="30" x14ac:dyDescent="0.2">
      <c r="B249" s="60"/>
      <c r="C249" s="79"/>
      <c r="D249" s="46" t="s">
        <v>36</v>
      </c>
      <c r="E249" s="79"/>
      <c r="F249" s="153"/>
      <c r="G249" s="92"/>
      <c r="H249" s="47"/>
      <c r="I249" s="47"/>
      <c r="J249" s="47"/>
      <c r="L249" s="148"/>
      <c r="M249" s="148"/>
      <c r="Q249" s="37" t="s">
        <v>273</v>
      </c>
      <c r="R249" s="29" t="s">
        <v>274</v>
      </c>
    </row>
    <row r="250" spans="2:18" ht="15" x14ac:dyDescent="0.2">
      <c r="B250" s="60" t="s">
        <v>335</v>
      </c>
      <c r="C250" s="79"/>
      <c r="D250" s="43"/>
      <c r="E250" s="79"/>
      <c r="F250" s="153"/>
      <c r="G250" s="92"/>
      <c r="H250" s="47"/>
      <c r="I250" s="47"/>
      <c r="J250" s="47"/>
      <c r="L250" s="148"/>
      <c r="M250" s="148"/>
    </row>
    <row r="251" spans="2:18" ht="30.75" x14ac:dyDescent="0.25">
      <c r="B251" s="60" t="s">
        <v>350</v>
      </c>
      <c r="C251" s="79"/>
      <c r="E251" s="79"/>
      <c r="F251" s="153" t="s">
        <v>497</v>
      </c>
      <c r="G251" s="92"/>
      <c r="H251" s="47">
        <v>100</v>
      </c>
      <c r="I251" s="47">
        <f>H251</f>
        <v>100</v>
      </c>
      <c r="J251" s="47"/>
      <c r="L251" s="148">
        <f t="shared" si="14"/>
        <v>0</v>
      </c>
      <c r="M251" s="148">
        <f t="shared" si="15"/>
        <v>-1</v>
      </c>
      <c r="O251" s="298" t="s">
        <v>1122</v>
      </c>
      <c r="P251" s="298" t="s">
        <v>1123</v>
      </c>
    </row>
    <row r="252" spans="2:18" ht="30.75" x14ac:dyDescent="0.25">
      <c r="B252" s="60" t="s">
        <v>1215</v>
      </c>
      <c r="C252" s="79"/>
      <c r="E252" s="79"/>
      <c r="F252" s="153" t="s">
        <v>497</v>
      </c>
      <c r="G252" s="92"/>
      <c r="H252" s="47">
        <v>350</v>
      </c>
      <c r="I252" s="47">
        <f>H252</f>
        <v>350</v>
      </c>
      <c r="J252" s="47"/>
      <c r="L252" s="148">
        <f t="shared" si="14"/>
        <v>0</v>
      </c>
      <c r="M252" s="148">
        <f t="shared" si="15"/>
        <v>-1</v>
      </c>
      <c r="O252" s="298" t="s">
        <v>1124</v>
      </c>
      <c r="P252" s="298" t="s">
        <v>499</v>
      </c>
      <c r="Q252" s="35" t="s">
        <v>287</v>
      </c>
    </row>
    <row r="253" spans="2:18" x14ac:dyDescent="0.25">
      <c r="B253" s="31" t="s">
        <v>453</v>
      </c>
      <c r="C253" s="79"/>
      <c r="E253" s="79"/>
      <c r="F253" s="153" t="s">
        <v>497</v>
      </c>
      <c r="G253" s="92"/>
      <c r="H253" s="47">
        <v>600</v>
      </c>
      <c r="I253" s="47">
        <f t="shared" ref="I253" si="19">H253</f>
        <v>600</v>
      </c>
      <c r="J253" s="47"/>
      <c r="L253" s="148">
        <f t="shared" si="14"/>
        <v>0</v>
      </c>
      <c r="M253" s="148">
        <f t="shared" si="15"/>
        <v>-1</v>
      </c>
      <c r="O253" s="298" t="s">
        <v>1125</v>
      </c>
      <c r="P253" s="298" t="s">
        <v>499</v>
      </c>
    </row>
    <row r="254" spans="2:18" ht="15" x14ac:dyDescent="0.2">
      <c r="B254" s="31"/>
      <c r="C254" s="79"/>
      <c r="E254" s="79"/>
      <c r="F254" s="153"/>
      <c r="G254" s="92"/>
      <c r="H254" s="47"/>
      <c r="I254" s="47"/>
      <c r="J254" s="47"/>
      <c r="L254" s="148"/>
      <c r="M254" s="148"/>
    </row>
    <row r="255" spans="2:18" ht="15" x14ac:dyDescent="0.2">
      <c r="B255" s="31" t="s">
        <v>336</v>
      </c>
      <c r="C255" s="79"/>
      <c r="E255" s="79"/>
      <c r="F255" s="153"/>
      <c r="G255" s="92"/>
      <c r="H255" s="47"/>
      <c r="I255" s="47"/>
      <c r="J255" s="47"/>
      <c r="L255" s="148"/>
      <c r="M255" s="148"/>
    </row>
    <row r="256" spans="2:18" ht="30.75" x14ac:dyDescent="0.25">
      <c r="B256" s="283" t="s">
        <v>472</v>
      </c>
      <c r="C256" s="169"/>
      <c r="D256" s="117"/>
      <c r="E256" s="169"/>
      <c r="F256" s="170" t="s">
        <v>497</v>
      </c>
      <c r="G256" s="119"/>
      <c r="H256" s="120">
        <v>1275</v>
      </c>
      <c r="I256" s="120">
        <v>1300</v>
      </c>
      <c r="J256" s="120"/>
      <c r="K256" s="121"/>
      <c r="L256" s="148">
        <f t="shared" si="14"/>
        <v>1.9607843137254902E-2</v>
      </c>
      <c r="M256" s="148">
        <f t="shared" si="15"/>
        <v>-1</v>
      </c>
      <c r="O256" s="298" t="s">
        <v>1126</v>
      </c>
      <c r="P256" s="298" t="s">
        <v>499</v>
      </c>
    </row>
    <row r="257" spans="1:18" ht="45.75" x14ac:dyDescent="0.25">
      <c r="A257" s="1"/>
      <c r="B257" s="283" t="s">
        <v>854</v>
      </c>
      <c r="C257" s="266"/>
      <c r="D257" s="117" t="s">
        <v>833</v>
      </c>
      <c r="E257" s="266"/>
      <c r="F257" s="170" t="s">
        <v>499</v>
      </c>
      <c r="G257" s="119"/>
      <c r="H257" s="120">
        <v>600</v>
      </c>
      <c r="I257" s="120">
        <f>H257</f>
        <v>600</v>
      </c>
      <c r="J257" s="120"/>
      <c r="K257" s="277"/>
      <c r="L257" s="148">
        <f t="shared" si="14"/>
        <v>0</v>
      </c>
      <c r="M257" s="148">
        <f t="shared" si="15"/>
        <v>-1</v>
      </c>
      <c r="N257" s="9" t="s">
        <v>6</v>
      </c>
      <c r="O257" s="298" t="s">
        <v>1127</v>
      </c>
      <c r="P257" s="298"/>
    </row>
    <row r="258" spans="1:18" ht="15" x14ac:dyDescent="0.2">
      <c r="B258" s="31"/>
      <c r="C258" s="79"/>
      <c r="E258" s="79"/>
      <c r="F258" s="153"/>
      <c r="G258" s="92"/>
      <c r="H258" s="47"/>
      <c r="I258" s="47"/>
      <c r="J258" s="47"/>
      <c r="L258" s="148"/>
      <c r="M258" s="148"/>
    </row>
    <row r="259" spans="1:18" ht="15" x14ac:dyDescent="0.2">
      <c r="B259" s="31"/>
      <c r="C259" s="79"/>
      <c r="E259" s="79"/>
      <c r="F259" s="153"/>
      <c r="G259" s="128"/>
      <c r="H259" s="129"/>
      <c r="I259" s="129"/>
      <c r="J259" s="129"/>
      <c r="L259" s="148"/>
      <c r="M259" s="148"/>
    </row>
    <row r="260" spans="1:18" ht="30.75" x14ac:dyDescent="0.25">
      <c r="B260" s="288" t="s">
        <v>223</v>
      </c>
      <c r="C260" s="169"/>
      <c r="D260" s="117" t="s">
        <v>37</v>
      </c>
      <c r="E260" s="169"/>
      <c r="F260" s="170" t="s">
        <v>497</v>
      </c>
      <c r="G260" s="119"/>
      <c r="H260" s="120">
        <v>1750</v>
      </c>
      <c r="I260" s="120">
        <v>1750</v>
      </c>
      <c r="J260" s="120"/>
      <c r="K260" s="121"/>
      <c r="L260" s="148">
        <f t="shared" si="14"/>
        <v>0</v>
      </c>
      <c r="M260" s="148">
        <f t="shared" si="15"/>
        <v>-1</v>
      </c>
      <c r="O260" s="298" t="s">
        <v>1128</v>
      </c>
      <c r="P260" s="298" t="s">
        <v>499</v>
      </c>
    </row>
    <row r="261" spans="1:18" ht="20.25" customHeight="1" x14ac:dyDescent="0.25">
      <c r="B261" s="60"/>
      <c r="C261" s="79"/>
      <c r="E261" s="79"/>
      <c r="F261" s="153"/>
      <c r="G261" s="128"/>
      <c r="H261" s="129"/>
      <c r="I261" s="129"/>
      <c r="J261" s="129"/>
      <c r="L261" s="148"/>
      <c r="M261" s="148"/>
      <c r="O261" s="298"/>
      <c r="P261" s="298"/>
    </row>
    <row r="262" spans="1:18" ht="30.75" x14ac:dyDescent="0.25">
      <c r="B262" s="288" t="s">
        <v>451</v>
      </c>
      <c r="C262" s="169"/>
      <c r="D262" s="117" t="s">
        <v>452</v>
      </c>
      <c r="E262" s="169"/>
      <c r="F262" s="170" t="s">
        <v>497</v>
      </c>
      <c r="G262" s="119"/>
      <c r="H262" s="120">
        <v>2102.4</v>
      </c>
      <c r="I262" s="120">
        <f>H262</f>
        <v>2102.4</v>
      </c>
      <c r="J262" s="120"/>
      <c r="K262" s="121"/>
      <c r="L262" s="148">
        <f t="shared" si="14"/>
        <v>0</v>
      </c>
      <c r="M262" s="148">
        <f t="shared" si="15"/>
        <v>-1</v>
      </c>
      <c r="O262" s="298" t="s">
        <v>1129</v>
      </c>
      <c r="P262" s="298"/>
    </row>
    <row r="263" spans="1:18" ht="30.75" x14ac:dyDescent="0.25">
      <c r="B263" s="60" t="s">
        <v>1216</v>
      </c>
      <c r="C263" s="79"/>
      <c r="D263" s="46" t="s">
        <v>1218</v>
      </c>
      <c r="E263" s="79"/>
      <c r="F263" s="153"/>
      <c r="G263" s="128"/>
      <c r="H263" s="129">
        <v>750</v>
      </c>
      <c r="I263" s="129">
        <f>H263</f>
        <v>750</v>
      </c>
      <c r="J263" s="129"/>
      <c r="L263" s="148">
        <f t="shared" si="14"/>
        <v>0</v>
      </c>
      <c r="M263" s="148">
        <f t="shared" si="15"/>
        <v>-1</v>
      </c>
      <c r="O263" s="298"/>
      <c r="P263" s="298"/>
    </row>
    <row r="264" spans="1:18" x14ac:dyDescent="0.25">
      <c r="B264" s="288" t="s">
        <v>1217</v>
      </c>
      <c r="C264" s="169"/>
      <c r="D264" s="117"/>
      <c r="E264" s="169"/>
      <c r="F264" s="170"/>
      <c r="G264" s="119"/>
      <c r="H264" s="120">
        <v>200</v>
      </c>
      <c r="I264" s="120">
        <f>H264</f>
        <v>200</v>
      </c>
      <c r="J264" s="120"/>
      <c r="K264" s="121"/>
      <c r="L264" s="148">
        <f t="shared" ref="L264:L325" si="20">(I264-H264)/H264</f>
        <v>0</v>
      </c>
      <c r="M264" s="148">
        <f t="shared" ref="M264:M325" si="21">(J264-I264)/I264</f>
        <v>-1</v>
      </c>
      <c r="O264" s="298"/>
      <c r="P264" s="298"/>
    </row>
    <row r="265" spans="1:18" ht="30.75" x14ac:dyDescent="0.25">
      <c r="B265" s="288" t="s">
        <v>1224</v>
      </c>
      <c r="C265" s="169"/>
      <c r="D265" s="117" t="s">
        <v>1225</v>
      </c>
      <c r="E265" s="169"/>
      <c r="F265" s="170"/>
      <c r="G265" s="119"/>
      <c r="H265" s="120">
        <v>500</v>
      </c>
      <c r="I265" s="120">
        <v>500</v>
      </c>
      <c r="J265" s="120"/>
      <c r="K265" s="121"/>
      <c r="L265" s="148">
        <f t="shared" si="20"/>
        <v>0</v>
      </c>
      <c r="M265" s="148">
        <f t="shared" si="21"/>
        <v>-1</v>
      </c>
      <c r="O265" s="298"/>
      <c r="P265" s="298"/>
    </row>
    <row r="266" spans="1:18" ht="30" x14ac:dyDescent="0.2">
      <c r="B266" s="296" t="s">
        <v>954</v>
      </c>
      <c r="C266" s="175"/>
      <c r="D266" s="132" t="s">
        <v>955</v>
      </c>
      <c r="E266" s="175"/>
      <c r="F266" s="176"/>
      <c r="G266" s="134"/>
      <c r="H266" s="135">
        <v>100</v>
      </c>
      <c r="I266" s="135">
        <f>H266</f>
        <v>100</v>
      </c>
      <c r="J266" s="135"/>
      <c r="K266" s="136"/>
      <c r="L266" s="148">
        <f t="shared" si="20"/>
        <v>0</v>
      </c>
      <c r="M266" s="148">
        <f t="shared" si="21"/>
        <v>-1</v>
      </c>
      <c r="O266" s="9" t="s">
        <v>1162</v>
      </c>
    </row>
    <row r="267" spans="1:18" ht="15" x14ac:dyDescent="0.2">
      <c r="E267" s="9"/>
      <c r="G267" s="92"/>
      <c r="H267" s="47"/>
      <c r="I267" s="47"/>
      <c r="J267" s="47"/>
      <c r="L267" s="148"/>
      <c r="M267" s="148"/>
    </row>
    <row r="268" spans="1:18" x14ac:dyDescent="0.25">
      <c r="A268" s="5">
        <v>2</v>
      </c>
      <c r="B268" s="8" t="s">
        <v>163</v>
      </c>
      <c r="E268" s="9"/>
      <c r="G268" s="92"/>
      <c r="H268" s="47"/>
      <c r="I268" s="47"/>
      <c r="J268" s="47"/>
      <c r="L268" s="148"/>
      <c r="M268" s="148"/>
    </row>
    <row r="269" spans="1:18" x14ac:dyDescent="0.25">
      <c r="B269" s="32"/>
      <c r="E269" s="9"/>
      <c r="G269" s="92"/>
      <c r="H269" s="47"/>
      <c r="I269" s="47"/>
      <c r="J269" s="47"/>
      <c r="L269" s="148"/>
      <c r="M269" s="148"/>
      <c r="Q269" s="37" t="s">
        <v>271</v>
      </c>
      <c r="R269" s="29" t="s">
        <v>272</v>
      </c>
    </row>
    <row r="270" spans="1:18" x14ac:dyDescent="0.25">
      <c r="B270" s="32"/>
      <c r="E270" s="9"/>
      <c r="G270" s="92"/>
      <c r="H270" s="47"/>
      <c r="I270" s="47"/>
      <c r="J270" s="47"/>
      <c r="L270" s="148"/>
      <c r="M270" s="148"/>
    </row>
    <row r="271" spans="1:18" ht="31.5" customHeight="1" x14ac:dyDescent="0.25">
      <c r="B271" s="32" t="s">
        <v>16</v>
      </c>
      <c r="D271" s="43" t="s">
        <v>38</v>
      </c>
      <c r="E271" s="9"/>
      <c r="G271" s="92"/>
      <c r="H271" s="47"/>
      <c r="I271" s="47"/>
      <c r="J271" s="47"/>
      <c r="L271" s="148"/>
      <c r="M271" s="148"/>
      <c r="Q271" s="32"/>
      <c r="R271" s="32"/>
    </row>
    <row r="272" spans="1:18" x14ac:dyDescent="0.25">
      <c r="B272" s="31" t="s">
        <v>101</v>
      </c>
      <c r="E272" s="9"/>
      <c r="G272" s="92"/>
      <c r="H272" s="47"/>
      <c r="I272" s="47"/>
      <c r="J272" s="47"/>
      <c r="L272" s="148"/>
      <c r="M272" s="148"/>
      <c r="Q272" s="32"/>
      <c r="R272" s="32"/>
    </row>
    <row r="273" spans="2:18" ht="15" x14ac:dyDescent="0.2">
      <c r="B273" s="60" t="s">
        <v>102</v>
      </c>
      <c r="E273" s="9"/>
      <c r="F273" s="153" t="s">
        <v>499</v>
      </c>
      <c r="G273" s="92"/>
      <c r="H273" s="47">
        <v>100</v>
      </c>
      <c r="I273" s="47">
        <v>100</v>
      </c>
      <c r="J273" s="47"/>
      <c r="L273" s="148">
        <f t="shared" si="20"/>
        <v>0</v>
      </c>
      <c r="M273" s="148">
        <f t="shared" si="21"/>
        <v>-1</v>
      </c>
    </row>
    <row r="274" spans="2:18" ht="15" x14ac:dyDescent="0.2">
      <c r="B274" s="60" t="s">
        <v>103</v>
      </c>
      <c r="E274" s="9"/>
      <c r="F274" s="153" t="s">
        <v>499</v>
      </c>
      <c r="G274" s="92"/>
      <c r="H274" s="47">
        <v>100</v>
      </c>
      <c r="I274" s="47">
        <v>100</v>
      </c>
      <c r="J274" s="47"/>
      <c r="L274" s="148">
        <f t="shared" si="20"/>
        <v>0</v>
      </c>
      <c r="M274" s="148">
        <f t="shared" si="21"/>
        <v>-1</v>
      </c>
    </row>
    <row r="275" spans="2:18" ht="30.75" customHeight="1" x14ac:dyDescent="0.2">
      <c r="B275" s="60" t="s">
        <v>104</v>
      </c>
      <c r="C275" s="79"/>
      <c r="E275" s="79"/>
      <c r="F275" s="153" t="s">
        <v>499</v>
      </c>
      <c r="G275" s="92"/>
      <c r="H275" s="47">
        <v>50</v>
      </c>
      <c r="I275" s="47">
        <v>50</v>
      </c>
      <c r="J275" s="47"/>
      <c r="L275" s="148">
        <f t="shared" si="20"/>
        <v>0</v>
      </c>
      <c r="M275" s="148">
        <f t="shared" si="21"/>
        <v>-1</v>
      </c>
    </row>
    <row r="276" spans="2:18" ht="15" x14ac:dyDescent="0.2">
      <c r="B276" s="60" t="s">
        <v>105</v>
      </c>
      <c r="C276" s="79"/>
      <c r="E276" s="79"/>
      <c r="F276" s="153" t="s">
        <v>499</v>
      </c>
      <c r="G276" s="92"/>
      <c r="H276" s="47">
        <v>100</v>
      </c>
      <c r="I276" s="47">
        <v>100</v>
      </c>
      <c r="J276" s="47"/>
      <c r="L276" s="148">
        <f t="shared" si="20"/>
        <v>0</v>
      </c>
      <c r="M276" s="148">
        <f t="shared" si="21"/>
        <v>-1</v>
      </c>
    </row>
    <row r="277" spans="2:18" ht="15" x14ac:dyDescent="0.2">
      <c r="B277" s="60" t="s">
        <v>106</v>
      </c>
      <c r="C277" s="79"/>
      <c r="E277" s="79"/>
      <c r="F277" s="153" t="s">
        <v>499</v>
      </c>
      <c r="G277" s="92"/>
      <c r="H277" s="47">
        <v>50</v>
      </c>
      <c r="I277" s="47">
        <v>50</v>
      </c>
      <c r="J277" s="47"/>
      <c r="L277" s="148">
        <f t="shared" si="20"/>
        <v>0</v>
      </c>
      <c r="M277" s="148">
        <f t="shared" si="21"/>
        <v>-1</v>
      </c>
    </row>
    <row r="278" spans="2:18" ht="15" x14ac:dyDescent="0.2">
      <c r="B278" s="60" t="s">
        <v>107</v>
      </c>
      <c r="C278" s="79"/>
      <c r="E278" s="79"/>
      <c r="F278" s="153" t="s">
        <v>499</v>
      </c>
      <c r="G278" s="92"/>
      <c r="H278" s="47">
        <v>30</v>
      </c>
      <c r="I278" s="47">
        <v>30</v>
      </c>
      <c r="J278" s="47"/>
      <c r="L278" s="148">
        <f t="shared" si="20"/>
        <v>0</v>
      </c>
      <c r="M278" s="148">
        <f t="shared" si="21"/>
        <v>-1</v>
      </c>
    </row>
    <row r="279" spans="2:18" ht="15" x14ac:dyDescent="0.2">
      <c r="B279" s="31" t="s">
        <v>161</v>
      </c>
      <c r="C279" s="79"/>
      <c r="E279" s="79"/>
      <c r="F279" s="153" t="s">
        <v>499</v>
      </c>
      <c r="G279" s="92"/>
      <c r="H279" s="47">
        <v>30</v>
      </c>
      <c r="I279" s="47">
        <v>30</v>
      </c>
      <c r="J279" s="47"/>
      <c r="L279" s="148">
        <f t="shared" si="20"/>
        <v>0</v>
      </c>
      <c r="M279" s="148">
        <f t="shared" si="21"/>
        <v>-1</v>
      </c>
    </row>
    <row r="280" spans="2:18" ht="15" hidden="1" x14ac:dyDescent="0.2">
      <c r="B280" s="31" t="s">
        <v>108</v>
      </c>
      <c r="C280" s="79"/>
      <c r="E280" s="79"/>
      <c r="F280" s="153" t="s">
        <v>499</v>
      </c>
      <c r="G280" s="92"/>
      <c r="H280" s="47">
        <v>0</v>
      </c>
      <c r="I280" s="47">
        <v>0</v>
      </c>
      <c r="J280" s="47"/>
      <c r="L280" s="148" t="e">
        <f t="shared" si="20"/>
        <v>#DIV/0!</v>
      </c>
      <c r="M280" s="148" t="e">
        <f t="shared" si="21"/>
        <v>#DIV/0!</v>
      </c>
    </row>
    <row r="281" spans="2:18" ht="45" x14ac:dyDescent="0.2">
      <c r="B281" s="31" t="s">
        <v>113</v>
      </c>
      <c r="C281" s="79"/>
      <c r="E281" s="79"/>
      <c r="F281" s="153" t="s">
        <v>499</v>
      </c>
      <c r="G281" s="92"/>
      <c r="H281" s="47">
        <v>15</v>
      </c>
      <c r="I281" s="47">
        <v>15</v>
      </c>
      <c r="J281" s="47"/>
      <c r="L281" s="148">
        <f t="shared" si="20"/>
        <v>0</v>
      </c>
      <c r="M281" s="148">
        <f t="shared" si="21"/>
        <v>-1</v>
      </c>
    </row>
    <row r="282" spans="2:18" ht="15" x14ac:dyDescent="0.2">
      <c r="B282" s="31" t="s">
        <v>1173</v>
      </c>
      <c r="C282" s="79"/>
      <c r="E282" s="79"/>
      <c r="F282" s="153" t="s">
        <v>499</v>
      </c>
      <c r="G282" s="92"/>
      <c r="H282" s="47">
        <v>95</v>
      </c>
      <c r="I282" s="47">
        <v>95</v>
      </c>
      <c r="J282" s="47"/>
      <c r="L282" s="148">
        <f t="shared" si="20"/>
        <v>0</v>
      </c>
      <c r="M282" s="148">
        <f t="shared" si="21"/>
        <v>-1</v>
      </c>
    </row>
    <row r="283" spans="2:18" ht="15" x14ac:dyDescent="0.2">
      <c r="B283" s="31" t="s">
        <v>110</v>
      </c>
      <c r="C283" s="79"/>
      <c r="E283" s="79"/>
      <c r="F283" s="153" t="s">
        <v>499</v>
      </c>
      <c r="G283" s="92"/>
      <c r="H283" s="47">
        <v>0</v>
      </c>
      <c r="I283" s="47">
        <v>0</v>
      </c>
      <c r="J283" s="47"/>
      <c r="L283" s="148"/>
      <c r="M283" s="148"/>
    </row>
    <row r="284" spans="2:18" ht="30" x14ac:dyDescent="0.2">
      <c r="B284" s="31" t="s">
        <v>1227</v>
      </c>
      <c r="C284" s="79"/>
      <c r="E284" s="79"/>
      <c r="F284" s="153" t="s">
        <v>499</v>
      </c>
      <c r="G284" s="92"/>
      <c r="H284" s="47">
        <v>45</v>
      </c>
      <c r="I284" s="47">
        <v>45</v>
      </c>
      <c r="J284" s="47"/>
      <c r="L284" s="148">
        <f t="shared" si="20"/>
        <v>0</v>
      </c>
      <c r="M284" s="148">
        <f t="shared" si="21"/>
        <v>-1</v>
      </c>
      <c r="Q284" s="37" t="s">
        <v>275</v>
      </c>
      <c r="R284" s="29" t="s">
        <v>276</v>
      </c>
    </row>
    <row r="285" spans="2:18" ht="15" x14ac:dyDescent="0.2">
      <c r="B285" s="31" t="s">
        <v>951</v>
      </c>
      <c r="C285" s="305"/>
      <c r="D285" s="313"/>
      <c r="E285" s="314"/>
      <c r="F285" s="315"/>
      <c r="G285" s="92"/>
      <c r="H285" s="47">
        <v>30</v>
      </c>
      <c r="I285" s="47">
        <v>0</v>
      </c>
      <c r="J285" s="47"/>
      <c r="L285" s="148">
        <f t="shared" si="20"/>
        <v>-1</v>
      </c>
      <c r="M285" s="148" t="e">
        <f t="shared" si="21"/>
        <v>#DIV/0!</v>
      </c>
    </row>
    <row r="286" spans="2:18" ht="30" x14ac:dyDescent="0.2">
      <c r="B286" s="31" t="s">
        <v>950</v>
      </c>
      <c r="C286" s="305"/>
      <c r="D286" s="313"/>
      <c r="E286" s="314"/>
      <c r="F286" s="315"/>
      <c r="G286" s="92"/>
      <c r="H286" s="47">
        <v>50</v>
      </c>
      <c r="I286" s="47">
        <v>0</v>
      </c>
      <c r="J286" s="47"/>
      <c r="L286" s="148">
        <f t="shared" si="20"/>
        <v>-1</v>
      </c>
      <c r="M286" s="148" t="e">
        <f t="shared" si="21"/>
        <v>#DIV/0!</v>
      </c>
    </row>
    <row r="287" spans="2:18" ht="30" x14ac:dyDescent="0.2">
      <c r="B287" s="31" t="s">
        <v>952</v>
      </c>
      <c r="C287" s="305"/>
      <c r="D287" s="313"/>
      <c r="E287" s="314"/>
      <c r="F287" s="315"/>
      <c r="G287" s="92"/>
      <c r="H287" s="47">
        <v>100</v>
      </c>
      <c r="I287" s="47">
        <v>0</v>
      </c>
      <c r="J287" s="47"/>
      <c r="L287" s="148">
        <f t="shared" si="20"/>
        <v>-1</v>
      </c>
      <c r="M287" s="148" t="e">
        <f t="shared" si="21"/>
        <v>#DIV/0!</v>
      </c>
    </row>
    <row r="288" spans="2:18" ht="15" x14ac:dyDescent="0.2">
      <c r="B288" s="31" t="s">
        <v>956</v>
      </c>
      <c r="C288" s="79"/>
      <c r="E288" s="79"/>
      <c r="F288" s="153"/>
      <c r="G288" s="92">
        <v>4</v>
      </c>
      <c r="H288" s="47">
        <v>2000</v>
      </c>
      <c r="I288" s="47">
        <v>1000</v>
      </c>
      <c r="J288" s="47">
        <v>1000</v>
      </c>
      <c r="L288" s="148">
        <f t="shared" si="20"/>
        <v>-0.5</v>
      </c>
      <c r="M288" s="148">
        <f t="shared" si="21"/>
        <v>0</v>
      </c>
    </row>
    <row r="289" spans="2:18" ht="15" x14ac:dyDescent="0.2">
      <c r="B289" s="31" t="s">
        <v>1172</v>
      </c>
      <c r="C289" s="79"/>
      <c r="E289" s="79"/>
      <c r="F289" s="153"/>
      <c r="G289" s="92"/>
      <c r="H289" s="47">
        <v>50</v>
      </c>
      <c r="I289" s="47">
        <v>50</v>
      </c>
      <c r="J289" s="47"/>
      <c r="L289" s="148">
        <f t="shared" si="20"/>
        <v>0</v>
      </c>
      <c r="M289" s="148">
        <f t="shared" si="21"/>
        <v>-1</v>
      </c>
    </row>
    <row r="290" spans="2:18" ht="15" x14ac:dyDescent="0.2">
      <c r="B290" s="31"/>
      <c r="C290" s="79"/>
      <c r="E290" s="79"/>
      <c r="F290" s="153"/>
      <c r="G290" s="92"/>
      <c r="H290" s="47"/>
      <c r="I290" s="47"/>
      <c r="J290" s="47"/>
      <c r="L290" s="148"/>
      <c r="M290" s="148"/>
    </row>
    <row r="291" spans="2:18" ht="30.75" x14ac:dyDescent="0.25">
      <c r="B291" s="32" t="s">
        <v>24</v>
      </c>
      <c r="D291" s="46" t="s">
        <v>37</v>
      </c>
      <c r="E291" s="9"/>
      <c r="G291" s="92"/>
      <c r="H291" s="47"/>
      <c r="I291" s="47"/>
      <c r="J291" s="47"/>
      <c r="L291" s="148"/>
      <c r="M291" s="148"/>
      <c r="O291" s="298"/>
    </row>
    <row r="292" spans="2:18" x14ac:dyDescent="0.25">
      <c r="B292" s="60" t="s">
        <v>827</v>
      </c>
      <c r="E292" s="9"/>
      <c r="F292" s="153" t="s">
        <v>499</v>
      </c>
      <c r="G292" s="92"/>
      <c r="H292" s="47">
        <v>150</v>
      </c>
      <c r="I292" s="47">
        <f>H292</f>
        <v>150</v>
      </c>
      <c r="J292" s="47"/>
      <c r="L292" s="148">
        <f t="shared" si="20"/>
        <v>0</v>
      </c>
      <c r="M292" s="148">
        <f t="shared" si="21"/>
        <v>-1</v>
      </c>
      <c r="O292" s="298"/>
    </row>
    <row r="293" spans="2:18" x14ac:dyDescent="0.25">
      <c r="B293" s="31" t="s">
        <v>114</v>
      </c>
      <c r="C293" s="1"/>
      <c r="D293" s="48"/>
      <c r="E293" s="1"/>
      <c r="F293" s="153" t="s">
        <v>499</v>
      </c>
      <c r="G293" s="92"/>
      <c r="H293" s="47">
        <v>500</v>
      </c>
      <c r="I293" s="47">
        <f t="shared" ref="I293:I297" si="22">H293</f>
        <v>500</v>
      </c>
      <c r="J293" s="47"/>
      <c r="K293" s="42"/>
      <c r="L293" s="148">
        <f t="shared" si="20"/>
        <v>0</v>
      </c>
      <c r="M293" s="148">
        <f t="shared" si="21"/>
        <v>-1</v>
      </c>
      <c r="O293" s="298"/>
    </row>
    <row r="294" spans="2:18" ht="30.75" x14ac:dyDescent="0.25">
      <c r="B294" s="31" t="s">
        <v>115</v>
      </c>
      <c r="C294" s="1"/>
      <c r="D294" s="48"/>
      <c r="E294" s="1"/>
      <c r="F294" s="153" t="s">
        <v>499</v>
      </c>
      <c r="G294" s="92"/>
      <c r="H294" s="47">
        <v>1000</v>
      </c>
      <c r="I294" s="47">
        <v>3500</v>
      </c>
      <c r="J294" s="47"/>
      <c r="K294" s="42"/>
      <c r="L294" s="148">
        <f t="shared" si="20"/>
        <v>2.5</v>
      </c>
      <c r="M294" s="148">
        <f t="shared" si="21"/>
        <v>-1</v>
      </c>
      <c r="O294" s="298"/>
    </row>
    <row r="295" spans="2:18" x14ac:dyDescent="0.25">
      <c r="B295" s="60" t="s">
        <v>116</v>
      </c>
      <c r="E295" s="9"/>
      <c r="F295" s="153" t="s">
        <v>499</v>
      </c>
      <c r="G295" s="92">
        <v>8</v>
      </c>
      <c r="H295" s="47">
        <v>1000</v>
      </c>
      <c r="I295" s="47">
        <v>1900</v>
      </c>
      <c r="J295" s="47">
        <v>1900</v>
      </c>
      <c r="L295" s="148">
        <f t="shared" si="20"/>
        <v>0.9</v>
      </c>
      <c r="M295" s="148">
        <f t="shared" si="21"/>
        <v>0</v>
      </c>
      <c r="O295" s="298"/>
      <c r="Q295" s="9" t="s">
        <v>277</v>
      </c>
      <c r="R295" s="29" t="s">
        <v>278</v>
      </c>
    </row>
    <row r="296" spans="2:18" ht="30.75" x14ac:dyDescent="0.25">
      <c r="B296" s="60" t="s">
        <v>468</v>
      </c>
      <c r="E296" s="9"/>
      <c r="F296" s="153" t="s">
        <v>499</v>
      </c>
      <c r="G296" s="92"/>
      <c r="H296" s="47">
        <v>5000</v>
      </c>
      <c r="I296" s="47">
        <f t="shared" si="22"/>
        <v>5000</v>
      </c>
      <c r="J296" s="47"/>
      <c r="L296" s="148">
        <f t="shared" si="20"/>
        <v>0</v>
      </c>
      <c r="M296" s="148">
        <f t="shared" si="21"/>
        <v>-1</v>
      </c>
      <c r="O296" s="298"/>
    </row>
    <row r="297" spans="2:18" ht="30.75" x14ac:dyDescent="0.25">
      <c r="B297" s="60" t="s">
        <v>469</v>
      </c>
      <c r="E297" s="9"/>
      <c r="F297" s="153" t="s">
        <v>499</v>
      </c>
      <c r="G297" s="92"/>
      <c r="H297" s="47">
        <v>2000</v>
      </c>
      <c r="I297" s="47">
        <f t="shared" si="22"/>
        <v>2000</v>
      </c>
      <c r="J297" s="47"/>
      <c r="L297" s="148">
        <f t="shared" si="20"/>
        <v>0</v>
      </c>
      <c r="M297" s="148">
        <f t="shared" si="21"/>
        <v>-1</v>
      </c>
      <c r="O297" s="298"/>
    </row>
    <row r="298" spans="2:18" ht="30.75" x14ac:dyDescent="0.25">
      <c r="B298" s="31" t="s">
        <v>117</v>
      </c>
      <c r="E298" s="9"/>
      <c r="F298" s="153" t="s">
        <v>499</v>
      </c>
      <c r="G298" s="92"/>
      <c r="H298" s="47">
        <v>750</v>
      </c>
      <c r="I298" s="47">
        <v>750</v>
      </c>
      <c r="J298" s="47"/>
      <c r="L298" s="148">
        <f t="shared" si="20"/>
        <v>0</v>
      </c>
      <c r="M298" s="148">
        <f t="shared" si="21"/>
        <v>-1</v>
      </c>
      <c r="O298" s="298" t="s">
        <v>1130</v>
      </c>
    </row>
    <row r="299" spans="2:18" ht="30.75" x14ac:dyDescent="0.25">
      <c r="B299" s="60" t="s">
        <v>863</v>
      </c>
      <c r="E299" s="9"/>
      <c r="F299" s="153" t="s">
        <v>499</v>
      </c>
      <c r="G299" s="92"/>
      <c r="H299" s="47">
        <v>550</v>
      </c>
      <c r="I299" s="47">
        <v>550</v>
      </c>
      <c r="J299" s="47"/>
      <c r="L299" s="148">
        <f t="shared" si="20"/>
        <v>0</v>
      </c>
      <c r="M299" s="148">
        <f t="shared" si="21"/>
        <v>-1</v>
      </c>
      <c r="O299" s="298" t="s">
        <v>1131</v>
      </c>
    </row>
    <row r="300" spans="2:18" ht="30.75" x14ac:dyDescent="0.25">
      <c r="B300" s="60" t="s">
        <v>431</v>
      </c>
      <c r="E300" s="9"/>
      <c r="F300" s="153" t="s">
        <v>499</v>
      </c>
      <c r="G300" s="92"/>
      <c r="H300" s="47">
        <v>175</v>
      </c>
      <c r="I300" s="47">
        <v>175</v>
      </c>
      <c r="J300" s="47"/>
      <c r="L300" s="148">
        <f t="shared" si="20"/>
        <v>0</v>
      </c>
      <c r="M300" s="148">
        <f t="shared" si="21"/>
        <v>-1</v>
      </c>
      <c r="O300" s="298" t="s">
        <v>1163</v>
      </c>
    </row>
    <row r="301" spans="2:18" ht="15" x14ac:dyDescent="0.2">
      <c r="B301" s="71"/>
      <c r="E301" s="9"/>
      <c r="G301" s="92"/>
      <c r="H301" s="47"/>
      <c r="I301" s="47"/>
      <c r="J301" s="47"/>
      <c r="L301" s="148"/>
      <c r="M301" s="148"/>
    </row>
    <row r="302" spans="2:18" x14ac:dyDescent="0.25">
      <c r="B302" s="32" t="s">
        <v>867</v>
      </c>
      <c r="D302" s="46" t="s">
        <v>868</v>
      </c>
      <c r="E302" s="9"/>
      <c r="G302" s="92"/>
      <c r="H302" s="47"/>
      <c r="I302" s="47"/>
      <c r="J302" s="47"/>
      <c r="L302" s="148"/>
      <c r="M302" s="148"/>
    </row>
    <row r="303" spans="2:18" ht="30" x14ac:dyDescent="0.2">
      <c r="B303" s="60" t="s">
        <v>886</v>
      </c>
      <c r="E303" s="9"/>
      <c r="G303" s="92"/>
      <c r="H303" s="47">
        <v>350</v>
      </c>
      <c r="I303" s="47">
        <v>350</v>
      </c>
      <c r="J303" s="47"/>
      <c r="L303" s="148">
        <f t="shared" si="20"/>
        <v>0</v>
      </c>
      <c r="M303" s="148">
        <f t="shared" si="21"/>
        <v>-1</v>
      </c>
    </row>
    <row r="304" spans="2:18" ht="30" x14ac:dyDescent="0.2">
      <c r="B304" s="60" t="s">
        <v>888</v>
      </c>
      <c r="E304" s="9"/>
      <c r="G304" s="92"/>
      <c r="H304" s="47" t="s">
        <v>301</v>
      </c>
      <c r="I304" s="47" t="s">
        <v>301</v>
      </c>
      <c r="J304" s="47"/>
      <c r="L304" s="148" t="e">
        <f t="shared" si="20"/>
        <v>#VALUE!</v>
      </c>
      <c r="M304" s="148" t="e">
        <f t="shared" si="21"/>
        <v>#VALUE!</v>
      </c>
    </row>
    <row r="305" spans="1:19" ht="15" x14ac:dyDescent="0.2">
      <c r="B305" s="60"/>
      <c r="E305" s="9"/>
      <c r="G305" s="92"/>
      <c r="H305" s="47"/>
      <c r="I305" s="47"/>
      <c r="J305" s="47"/>
      <c r="L305" s="148"/>
      <c r="M305" s="148"/>
    </row>
    <row r="306" spans="1:19" ht="30" x14ac:dyDescent="0.2">
      <c r="B306" s="60" t="s">
        <v>1134</v>
      </c>
      <c r="D306" s="46" t="s">
        <v>1135</v>
      </c>
      <c r="E306" s="9"/>
      <c r="G306" s="92"/>
      <c r="H306" s="47">
        <v>220</v>
      </c>
      <c r="I306" s="47">
        <f>H306</f>
        <v>220</v>
      </c>
      <c r="J306" s="47"/>
      <c r="L306" s="148">
        <f t="shared" si="20"/>
        <v>0</v>
      </c>
      <c r="M306" s="148">
        <f t="shared" si="21"/>
        <v>-1</v>
      </c>
      <c r="O306" s="9" t="s">
        <v>1164</v>
      </c>
    </row>
    <row r="307" spans="1:19" ht="15" x14ac:dyDescent="0.2">
      <c r="B307" s="71"/>
      <c r="E307" s="9"/>
      <c r="G307" s="92"/>
      <c r="H307" s="47"/>
      <c r="I307" s="47"/>
      <c r="J307" s="47"/>
      <c r="L307" s="148"/>
      <c r="M307" s="148"/>
      <c r="Q307" s="9" t="s">
        <v>279</v>
      </c>
      <c r="R307" s="29" t="s">
        <v>280</v>
      </c>
    </row>
    <row r="308" spans="1:19" ht="30.75" x14ac:dyDescent="0.25">
      <c r="B308" s="32" t="s">
        <v>17</v>
      </c>
      <c r="D308" s="46" t="s">
        <v>39</v>
      </c>
      <c r="E308" s="9"/>
      <c r="G308" s="92"/>
      <c r="H308" s="47"/>
      <c r="I308" s="47"/>
      <c r="J308" s="47"/>
      <c r="L308" s="148"/>
      <c r="M308" s="148"/>
    </row>
    <row r="309" spans="1:19" ht="15" x14ac:dyDescent="0.2">
      <c r="B309" s="60" t="s">
        <v>119</v>
      </c>
      <c r="E309" s="9"/>
      <c r="F309" s="153" t="s">
        <v>499</v>
      </c>
      <c r="G309" s="92"/>
      <c r="H309" s="47">
        <v>20</v>
      </c>
      <c r="I309" s="47">
        <f>H309</f>
        <v>20</v>
      </c>
      <c r="J309" s="47"/>
      <c r="L309" s="148">
        <f t="shared" si="20"/>
        <v>0</v>
      </c>
      <c r="M309" s="148">
        <f t="shared" si="21"/>
        <v>-1</v>
      </c>
    </row>
    <row r="310" spans="1:19" ht="30" x14ac:dyDescent="0.2">
      <c r="B310" s="60" t="s">
        <v>887</v>
      </c>
      <c r="E310" s="9"/>
      <c r="F310" s="153" t="s">
        <v>499</v>
      </c>
      <c r="G310" s="92"/>
      <c r="H310" s="47">
        <v>110</v>
      </c>
      <c r="I310" s="47">
        <f t="shared" ref="I310:I315" si="23">H310</f>
        <v>110</v>
      </c>
      <c r="J310" s="47"/>
      <c r="L310" s="148">
        <f t="shared" si="20"/>
        <v>0</v>
      </c>
      <c r="M310" s="148">
        <f t="shared" si="21"/>
        <v>-1</v>
      </c>
    </row>
    <row r="311" spans="1:19" ht="15" x14ac:dyDescent="0.2">
      <c r="B311" s="60" t="s">
        <v>121</v>
      </c>
      <c r="E311" s="9"/>
      <c r="F311" s="153" t="s">
        <v>499</v>
      </c>
      <c r="G311" s="92"/>
      <c r="H311" s="47">
        <v>110</v>
      </c>
      <c r="I311" s="47">
        <f t="shared" si="23"/>
        <v>110</v>
      </c>
      <c r="J311" s="47"/>
      <c r="L311" s="148">
        <f t="shared" si="20"/>
        <v>0</v>
      </c>
      <c r="M311" s="148">
        <f t="shared" si="21"/>
        <v>-1</v>
      </c>
      <c r="Q311" s="37" t="s">
        <v>281</v>
      </c>
      <c r="R311" s="29" t="s">
        <v>282</v>
      </c>
    </row>
    <row r="312" spans="1:19" ht="15" x14ac:dyDescent="0.2">
      <c r="B312" s="60" t="s">
        <v>122</v>
      </c>
      <c r="E312" s="9"/>
      <c r="F312" s="153" t="s">
        <v>499</v>
      </c>
      <c r="G312" s="92"/>
      <c r="H312" s="47">
        <v>110</v>
      </c>
      <c r="I312" s="47">
        <f t="shared" si="23"/>
        <v>110</v>
      </c>
      <c r="J312" s="47"/>
      <c r="L312" s="148">
        <f t="shared" si="20"/>
        <v>0</v>
      </c>
      <c r="M312" s="148">
        <f t="shared" si="21"/>
        <v>-1</v>
      </c>
    </row>
    <row r="313" spans="1:19" s="72" customFormat="1" ht="15" x14ac:dyDescent="0.2">
      <c r="A313" s="9"/>
      <c r="B313" s="60" t="s">
        <v>123</v>
      </c>
      <c r="C313" s="9"/>
      <c r="D313" s="46"/>
      <c r="E313" s="9"/>
      <c r="F313" s="153" t="s">
        <v>499</v>
      </c>
      <c r="G313" s="92"/>
      <c r="H313" s="47">
        <v>110</v>
      </c>
      <c r="I313" s="47">
        <f t="shared" si="23"/>
        <v>110</v>
      </c>
      <c r="J313" s="47"/>
      <c r="K313" s="43"/>
      <c r="L313" s="148">
        <f t="shared" si="20"/>
        <v>0</v>
      </c>
      <c r="M313" s="148">
        <f t="shared" si="21"/>
        <v>-1</v>
      </c>
      <c r="N313" s="9"/>
      <c r="O313" s="9"/>
      <c r="P313" s="9"/>
      <c r="Q313" s="35"/>
      <c r="R313" s="35"/>
      <c r="S313" s="9"/>
    </row>
    <row r="314" spans="1:19" s="72" customFormat="1" ht="15" x14ac:dyDescent="0.2">
      <c r="A314" s="9"/>
      <c r="B314" s="60" t="s">
        <v>124</v>
      </c>
      <c r="C314" s="9"/>
      <c r="D314" s="46"/>
      <c r="E314" s="9"/>
      <c r="F314" s="153" t="s">
        <v>499</v>
      </c>
      <c r="G314" s="92"/>
      <c r="H314" s="47">
        <v>50</v>
      </c>
      <c r="I314" s="47">
        <f t="shared" si="23"/>
        <v>50</v>
      </c>
      <c r="J314" s="47"/>
      <c r="K314" s="43"/>
      <c r="L314" s="148">
        <f t="shared" si="20"/>
        <v>0</v>
      </c>
      <c r="M314" s="148">
        <f t="shared" si="21"/>
        <v>-1</v>
      </c>
      <c r="N314" s="9"/>
      <c r="O314" s="9"/>
      <c r="P314" s="9"/>
      <c r="Q314" s="35"/>
      <c r="R314" s="35"/>
      <c r="S314" s="9"/>
    </row>
    <row r="315" spans="1:19" s="72" customFormat="1" ht="15" x14ac:dyDescent="0.2">
      <c r="A315" s="9"/>
      <c r="B315" s="35" t="s">
        <v>687</v>
      </c>
      <c r="C315" s="79"/>
      <c r="D315" s="46"/>
      <c r="E315" s="79"/>
      <c r="F315" s="153" t="s">
        <v>499</v>
      </c>
      <c r="G315" s="92"/>
      <c r="H315" s="47">
        <v>15</v>
      </c>
      <c r="I315" s="47">
        <f t="shared" si="23"/>
        <v>15</v>
      </c>
      <c r="J315" s="47"/>
      <c r="K315" s="43"/>
      <c r="L315" s="148">
        <f t="shared" si="20"/>
        <v>0</v>
      </c>
      <c r="M315" s="148">
        <f t="shared" si="21"/>
        <v>-1</v>
      </c>
      <c r="N315" s="9"/>
      <c r="O315" s="9"/>
      <c r="P315" s="9"/>
      <c r="Q315" s="35"/>
      <c r="R315" s="35"/>
      <c r="S315" s="9"/>
    </row>
    <row r="316" spans="1:19" s="1" customFormat="1" x14ac:dyDescent="0.25">
      <c r="A316" s="9"/>
      <c r="B316" s="32" t="s">
        <v>865</v>
      </c>
      <c r="C316" s="9"/>
      <c r="D316" s="46" t="s">
        <v>856</v>
      </c>
      <c r="E316" s="9"/>
      <c r="F316" s="69"/>
      <c r="G316" s="92"/>
      <c r="H316" s="47"/>
      <c r="I316" s="47"/>
      <c r="J316" s="47"/>
      <c r="K316" s="43"/>
      <c r="L316" s="148"/>
      <c r="M316" s="148"/>
      <c r="N316" s="9" t="s">
        <v>6</v>
      </c>
      <c r="O316" s="9"/>
      <c r="P316" s="9"/>
      <c r="Q316" s="35"/>
      <c r="R316" s="35"/>
    </row>
    <row r="317" spans="1:19" s="1" customFormat="1" x14ac:dyDescent="0.25">
      <c r="A317" s="9"/>
      <c r="B317" s="60" t="s">
        <v>125</v>
      </c>
      <c r="C317" s="9"/>
      <c r="D317" s="46"/>
      <c r="E317" s="9"/>
      <c r="F317" s="69" t="s">
        <v>499</v>
      </c>
      <c r="G317" s="92">
        <v>5</v>
      </c>
      <c r="H317" s="47">
        <v>75</v>
      </c>
      <c r="I317" s="47">
        <v>100</v>
      </c>
      <c r="J317" s="47"/>
      <c r="K317" s="43"/>
      <c r="L317" s="148">
        <f t="shared" si="20"/>
        <v>0.33333333333333331</v>
      </c>
      <c r="M317" s="148">
        <f t="shared" si="21"/>
        <v>-1</v>
      </c>
      <c r="N317" s="9"/>
      <c r="O317" s="9"/>
      <c r="P317" s="9"/>
      <c r="Q317" s="35"/>
      <c r="R317" s="35"/>
    </row>
    <row r="318" spans="1:19" s="1" customFormat="1" x14ac:dyDescent="0.25">
      <c r="A318" s="9"/>
      <c r="B318" s="60" t="s">
        <v>866</v>
      </c>
      <c r="C318" s="9"/>
      <c r="D318" s="46"/>
      <c r="E318" s="9"/>
      <c r="F318" s="69"/>
      <c r="G318" s="92"/>
      <c r="H318" s="47">
        <v>80</v>
      </c>
      <c r="I318" s="47">
        <f t="shared" ref="I318:I324" si="24">H318</f>
        <v>80</v>
      </c>
      <c r="J318" s="47"/>
      <c r="K318" s="43"/>
      <c r="L318" s="148">
        <f t="shared" si="20"/>
        <v>0</v>
      </c>
      <c r="M318" s="148">
        <f t="shared" si="21"/>
        <v>-1</v>
      </c>
      <c r="N318" s="9"/>
      <c r="O318" s="9"/>
      <c r="P318" s="9"/>
      <c r="Q318" s="32"/>
      <c r="R318" s="32"/>
    </row>
    <row r="319" spans="1:19" s="1" customFormat="1" ht="30.75" x14ac:dyDescent="0.25">
      <c r="A319" s="9"/>
      <c r="B319" s="31" t="s">
        <v>857</v>
      </c>
      <c r="C319" s="9"/>
      <c r="D319" s="46"/>
      <c r="E319" s="9"/>
      <c r="F319" s="153" t="s">
        <v>499</v>
      </c>
      <c r="G319" s="279"/>
      <c r="H319" s="268">
        <v>2.2499999999999999E-2</v>
      </c>
      <c r="I319" s="268">
        <f t="shared" si="24"/>
        <v>2.2499999999999999E-2</v>
      </c>
      <c r="J319" s="268"/>
      <c r="K319" s="43"/>
      <c r="L319" s="148">
        <f t="shared" si="20"/>
        <v>0</v>
      </c>
      <c r="M319" s="148">
        <f t="shared" si="21"/>
        <v>-1</v>
      </c>
      <c r="N319" s="9" t="s">
        <v>6</v>
      </c>
      <c r="O319" s="9"/>
      <c r="P319" s="9"/>
      <c r="Q319" s="9" t="s">
        <v>283</v>
      </c>
      <c r="R319" s="29" t="s">
        <v>284</v>
      </c>
    </row>
    <row r="320" spans="1:19" s="1" customFormat="1" x14ac:dyDescent="0.25">
      <c r="A320" s="9"/>
      <c r="B320" s="287" t="s">
        <v>126</v>
      </c>
      <c r="C320" s="9"/>
      <c r="D320" s="46"/>
      <c r="E320" s="9"/>
      <c r="F320" s="153"/>
      <c r="G320" s="279"/>
      <c r="H320" s="268"/>
      <c r="I320" s="47"/>
      <c r="J320" s="47"/>
      <c r="K320" s="43"/>
      <c r="L320" s="148"/>
      <c r="M320" s="148"/>
      <c r="N320" s="9"/>
      <c r="O320" s="9"/>
      <c r="P320" s="9"/>
      <c r="Q320" s="35"/>
      <c r="R320" s="35"/>
    </row>
    <row r="321" spans="1:18" ht="15" x14ac:dyDescent="0.2">
      <c r="B321" s="60" t="s">
        <v>127</v>
      </c>
      <c r="E321" s="9"/>
      <c r="F321" s="153"/>
      <c r="G321" s="279"/>
      <c r="H321" s="47">
        <v>55</v>
      </c>
      <c r="I321" s="47">
        <f t="shared" si="24"/>
        <v>55</v>
      </c>
      <c r="J321" s="47"/>
      <c r="L321" s="148">
        <f t="shared" si="20"/>
        <v>0</v>
      </c>
      <c r="M321" s="148">
        <f t="shared" si="21"/>
        <v>-1</v>
      </c>
    </row>
    <row r="322" spans="1:18" ht="15" x14ac:dyDescent="0.2">
      <c r="B322" s="60" t="s">
        <v>128</v>
      </c>
      <c r="E322" s="9"/>
      <c r="F322" s="153"/>
      <c r="G322" s="279"/>
      <c r="H322" s="47">
        <v>15</v>
      </c>
      <c r="I322" s="47">
        <f t="shared" si="24"/>
        <v>15</v>
      </c>
      <c r="J322" s="47"/>
      <c r="L322" s="148">
        <f t="shared" si="20"/>
        <v>0</v>
      </c>
      <c r="M322" s="148">
        <f t="shared" si="21"/>
        <v>-1</v>
      </c>
    </row>
    <row r="323" spans="1:18" ht="30" x14ac:dyDescent="0.2">
      <c r="B323" s="60" t="s">
        <v>129</v>
      </c>
      <c r="E323" s="9" t="s">
        <v>6</v>
      </c>
      <c r="F323" s="153" t="s">
        <v>499</v>
      </c>
      <c r="G323" s="279"/>
      <c r="H323" s="268">
        <v>1.2E-2</v>
      </c>
      <c r="I323" s="268">
        <f t="shared" si="24"/>
        <v>1.2E-2</v>
      </c>
      <c r="J323" s="268"/>
      <c r="L323" s="148">
        <f t="shared" si="20"/>
        <v>0</v>
      </c>
      <c r="M323" s="148">
        <f t="shared" si="21"/>
        <v>-1</v>
      </c>
    </row>
    <row r="324" spans="1:18" ht="15" x14ac:dyDescent="0.2">
      <c r="B324" s="60" t="s">
        <v>348</v>
      </c>
      <c r="E324" s="9"/>
      <c r="F324" s="153" t="s">
        <v>499</v>
      </c>
      <c r="G324" s="279"/>
      <c r="H324" s="47">
        <v>15</v>
      </c>
      <c r="I324" s="47">
        <f t="shared" si="24"/>
        <v>15</v>
      </c>
      <c r="J324" s="47"/>
      <c r="L324" s="148">
        <f t="shared" si="20"/>
        <v>0</v>
      </c>
      <c r="M324" s="148">
        <f t="shared" si="21"/>
        <v>-1</v>
      </c>
      <c r="Q324" s="9" t="s">
        <v>259</v>
      </c>
      <c r="R324" s="36" t="s">
        <v>260</v>
      </c>
    </row>
    <row r="325" spans="1:18" ht="15" x14ac:dyDescent="0.2">
      <c r="B325" s="35" t="s">
        <v>1219</v>
      </c>
      <c r="E325" s="9"/>
      <c r="F325" s="153"/>
      <c r="G325" s="92"/>
      <c r="H325" s="47">
        <v>100</v>
      </c>
      <c r="I325" s="47">
        <f>H325</f>
        <v>100</v>
      </c>
      <c r="J325" s="47"/>
      <c r="L325" s="148">
        <f t="shared" si="20"/>
        <v>0</v>
      </c>
      <c r="M325" s="148">
        <f t="shared" si="21"/>
        <v>-1</v>
      </c>
    </row>
    <row r="326" spans="1:18" ht="15" x14ac:dyDescent="0.2">
      <c r="E326" s="9"/>
      <c r="F326" s="153"/>
      <c r="G326" s="92"/>
      <c r="H326" s="47"/>
      <c r="I326" s="47"/>
      <c r="J326" s="47"/>
      <c r="L326" s="148"/>
      <c r="M326" s="148"/>
    </row>
    <row r="327" spans="1:18" x14ac:dyDescent="0.25">
      <c r="B327" s="32" t="s">
        <v>18</v>
      </c>
      <c r="D327" s="43" t="s">
        <v>40</v>
      </c>
      <c r="E327" s="9"/>
      <c r="F327" s="153"/>
      <c r="G327" s="92"/>
      <c r="H327" s="47"/>
      <c r="I327" s="47"/>
      <c r="J327" s="47"/>
      <c r="L327" s="148"/>
      <c r="M327" s="148"/>
    </row>
    <row r="328" spans="1:18" ht="15" x14ac:dyDescent="0.2">
      <c r="B328" s="60" t="s">
        <v>130</v>
      </c>
      <c r="E328" s="9"/>
      <c r="F328" s="153" t="s">
        <v>499</v>
      </c>
      <c r="G328" s="92"/>
      <c r="H328" s="47">
        <v>25</v>
      </c>
      <c r="I328" s="47">
        <v>25</v>
      </c>
      <c r="J328" s="47"/>
      <c r="L328" s="148">
        <f t="shared" ref="L328:L384" si="25">(I328-H328)/H328</f>
        <v>0</v>
      </c>
      <c r="M328" s="148">
        <f t="shared" ref="M328:M384" si="26">(J328-I328)/I328</f>
        <v>-1</v>
      </c>
    </row>
    <row r="329" spans="1:18" ht="15" x14ac:dyDescent="0.2">
      <c r="B329" s="60" t="s">
        <v>131</v>
      </c>
      <c r="E329" s="9"/>
      <c r="F329" s="153" t="s">
        <v>499</v>
      </c>
      <c r="G329" s="92"/>
      <c r="H329" s="47">
        <v>50</v>
      </c>
      <c r="I329" s="47">
        <v>50</v>
      </c>
      <c r="J329" s="47"/>
      <c r="L329" s="148">
        <f t="shared" si="25"/>
        <v>0</v>
      </c>
      <c r="M329" s="148">
        <f t="shared" si="26"/>
        <v>-1</v>
      </c>
    </row>
    <row r="330" spans="1:18" ht="45.75" customHeight="1" x14ac:dyDescent="0.2">
      <c r="E330" s="9"/>
      <c r="G330" s="92"/>
      <c r="H330" s="47"/>
      <c r="I330" s="47"/>
      <c r="J330" s="47"/>
      <c r="L330" s="148"/>
      <c r="M330" s="148"/>
    </row>
    <row r="331" spans="1:18" ht="45.75" customHeight="1" x14ac:dyDescent="0.25">
      <c r="B331" s="32" t="s">
        <v>19</v>
      </c>
      <c r="D331" s="43" t="s">
        <v>41</v>
      </c>
      <c r="E331" s="9"/>
      <c r="G331" s="92"/>
      <c r="H331" s="47"/>
      <c r="I331" s="47"/>
      <c r="J331" s="47"/>
      <c r="L331" s="148"/>
      <c r="M331" s="148"/>
    </row>
    <row r="332" spans="1:18" ht="15" x14ac:dyDescent="0.2">
      <c r="B332" s="60" t="s">
        <v>132</v>
      </c>
      <c r="E332" s="9"/>
      <c r="F332" s="153" t="s">
        <v>499</v>
      </c>
      <c r="G332" s="92"/>
      <c r="H332" s="47">
        <v>4</v>
      </c>
      <c r="I332" s="47">
        <v>4</v>
      </c>
      <c r="J332" s="47"/>
      <c r="L332" s="148">
        <f t="shared" si="25"/>
        <v>0</v>
      </c>
      <c r="M332" s="148">
        <f t="shared" si="26"/>
        <v>-1</v>
      </c>
    </row>
    <row r="333" spans="1:18" ht="15" x14ac:dyDescent="0.2">
      <c r="A333" s="72"/>
      <c r="B333" s="60" t="s">
        <v>133</v>
      </c>
      <c r="E333" s="9"/>
      <c r="F333" s="153" t="s">
        <v>499</v>
      </c>
      <c r="G333" s="92"/>
      <c r="H333" s="47">
        <v>4</v>
      </c>
      <c r="I333" s="47">
        <v>4</v>
      </c>
      <c r="J333" s="47"/>
      <c r="L333" s="148">
        <f t="shared" si="25"/>
        <v>0</v>
      </c>
      <c r="M333" s="148">
        <f t="shared" si="26"/>
        <v>-1</v>
      </c>
    </row>
    <row r="334" spans="1:18" s="75" customFormat="1" ht="30" x14ac:dyDescent="0.2">
      <c r="A334" s="72"/>
      <c r="B334" s="31" t="s">
        <v>337</v>
      </c>
      <c r="C334" s="9"/>
      <c r="D334" s="46"/>
      <c r="E334" s="9"/>
      <c r="F334" s="153" t="s">
        <v>499</v>
      </c>
      <c r="G334" s="92"/>
      <c r="H334" s="47">
        <v>20</v>
      </c>
      <c r="I334" s="47">
        <v>20</v>
      </c>
      <c r="J334" s="47"/>
      <c r="K334" s="43"/>
      <c r="L334" s="148">
        <f t="shared" si="25"/>
        <v>0</v>
      </c>
      <c r="M334" s="148">
        <f t="shared" si="26"/>
        <v>-1</v>
      </c>
      <c r="N334" s="9"/>
      <c r="O334" s="9"/>
      <c r="P334" s="9"/>
      <c r="Q334" s="9" t="s">
        <v>267</v>
      </c>
      <c r="R334" s="29" t="s">
        <v>268</v>
      </c>
    </row>
    <row r="335" spans="1:18" ht="30.75" customHeight="1" x14ac:dyDescent="0.25">
      <c r="A335" s="1"/>
      <c r="B335" s="60" t="s">
        <v>135</v>
      </c>
      <c r="E335" s="9"/>
      <c r="F335" s="153" t="s">
        <v>499</v>
      </c>
      <c r="G335" s="92"/>
      <c r="H335" s="47">
        <v>2500</v>
      </c>
      <c r="I335" s="47">
        <v>2500</v>
      </c>
      <c r="J335" s="47"/>
      <c r="L335" s="148">
        <f t="shared" si="25"/>
        <v>0</v>
      </c>
      <c r="M335" s="148">
        <f t="shared" si="26"/>
        <v>-1</v>
      </c>
      <c r="N335" s="1"/>
      <c r="O335" s="1"/>
      <c r="P335" s="1"/>
    </row>
    <row r="336" spans="1:18" ht="33.75" customHeight="1" x14ac:dyDescent="0.25">
      <c r="A336" s="73"/>
      <c r="B336" s="74"/>
      <c r="C336" s="1"/>
      <c r="D336" s="48"/>
      <c r="E336" s="1"/>
      <c r="F336" s="5"/>
      <c r="G336" s="92"/>
      <c r="H336" s="47"/>
      <c r="I336" s="47"/>
      <c r="J336" s="47"/>
      <c r="K336" s="42"/>
      <c r="L336" s="148"/>
      <c r="M336" s="148"/>
      <c r="N336" s="1"/>
      <c r="O336" s="1"/>
      <c r="P336" s="1"/>
      <c r="Q336" s="32"/>
      <c r="R336" s="32"/>
    </row>
    <row r="337" spans="1:18" ht="30.75" x14ac:dyDescent="0.25">
      <c r="A337" s="73"/>
      <c r="B337" s="32" t="s">
        <v>26</v>
      </c>
      <c r="D337" s="46" t="s">
        <v>42</v>
      </c>
      <c r="E337" s="9"/>
      <c r="G337" s="92"/>
      <c r="H337" s="47"/>
      <c r="I337" s="47"/>
      <c r="J337" s="47"/>
      <c r="L337" s="148"/>
      <c r="M337" s="148"/>
      <c r="N337" s="1"/>
      <c r="O337" s="1"/>
      <c r="P337" s="1"/>
      <c r="Q337" s="32"/>
      <c r="R337" s="32"/>
    </row>
    <row r="338" spans="1:18" x14ac:dyDescent="0.25">
      <c r="A338" s="73"/>
      <c r="B338" s="31" t="s">
        <v>136</v>
      </c>
      <c r="E338" s="9"/>
      <c r="F338" s="153" t="s">
        <v>499</v>
      </c>
      <c r="G338" s="92"/>
      <c r="H338" s="55">
        <v>25</v>
      </c>
      <c r="I338" s="55">
        <v>25</v>
      </c>
      <c r="J338" s="55"/>
      <c r="K338" s="42"/>
      <c r="L338" s="148">
        <f t="shared" si="25"/>
        <v>0</v>
      </c>
      <c r="M338" s="148">
        <f t="shared" si="26"/>
        <v>-1</v>
      </c>
      <c r="N338" s="1"/>
      <c r="O338" s="1"/>
      <c r="P338" s="1"/>
    </row>
    <row r="339" spans="1:18" ht="30.75" x14ac:dyDescent="0.25">
      <c r="B339" s="60" t="s">
        <v>135</v>
      </c>
      <c r="E339" s="9"/>
      <c r="F339" s="153" t="s">
        <v>499</v>
      </c>
      <c r="G339" s="92"/>
      <c r="H339" s="47">
        <v>4000</v>
      </c>
      <c r="I339" s="47">
        <v>4000</v>
      </c>
      <c r="J339" s="47"/>
      <c r="K339" s="42"/>
      <c r="L339" s="148">
        <f t="shared" si="25"/>
        <v>0</v>
      </c>
      <c r="M339" s="148">
        <f t="shared" si="26"/>
        <v>-1</v>
      </c>
    </row>
    <row r="340" spans="1:18" x14ac:dyDescent="0.25">
      <c r="B340" s="60" t="s">
        <v>219</v>
      </c>
      <c r="E340" s="9"/>
      <c r="F340" s="153" t="s">
        <v>499</v>
      </c>
      <c r="G340" s="92"/>
      <c r="H340" s="47">
        <v>100</v>
      </c>
      <c r="I340" s="47">
        <v>100</v>
      </c>
      <c r="J340" s="47"/>
      <c r="K340" s="42"/>
      <c r="L340" s="148">
        <f t="shared" si="25"/>
        <v>0</v>
      </c>
      <c r="M340" s="148">
        <f t="shared" si="26"/>
        <v>-1</v>
      </c>
    </row>
    <row r="341" spans="1:18" x14ac:dyDescent="0.25">
      <c r="B341" s="60"/>
      <c r="E341" s="9"/>
      <c r="F341" s="153"/>
      <c r="G341" s="92"/>
      <c r="H341" s="47"/>
      <c r="I341" s="47"/>
      <c r="J341" s="47"/>
      <c r="K341" s="42"/>
      <c r="L341" s="148"/>
      <c r="M341" s="148"/>
    </row>
    <row r="342" spans="1:18" ht="30.75" x14ac:dyDescent="0.25">
      <c r="B342" s="60"/>
      <c r="D342" s="46" t="s">
        <v>923</v>
      </c>
      <c r="E342" s="9"/>
      <c r="F342" s="153"/>
      <c r="G342" s="92"/>
      <c r="H342" s="47"/>
      <c r="I342" s="47"/>
      <c r="J342" s="47"/>
      <c r="K342" s="42"/>
      <c r="L342" s="148"/>
      <c r="M342" s="148"/>
    </row>
    <row r="343" spans="1:18" ht="30.75" x14ac:dyDescent="0.25">
      <c r="B343" s="60" t="s">
        <v>924</v>
      </c>
      <c r="E343" s="9"/>
      <c r="F343" s="153"/>
      <c r="G343" s="92"/>
      <c r="H343" s="47">
        <v>10</v>
      </c>
      <c r="I343" s="47">
        <v>10</v>
      </c>
      <c r="J343" s="47"/>
      <c r="K343" s="42"/>
      <c r="L343" s="148">
        <f t="shared" si="25"/>
        <v>0</v>
      </c>
      <c r="M343" s="148">
        <f t="shared" si="26"/>
        <v>-1</v>
      </c>
    </row>
    <row r="344" spans="1:18" ht="30.75" x14ac:dyDescent="0.25">
      <c r="B344" s="60" t="s">
        <v>925</v>
      </c>
      <c r="E344" s="9"/>
      <c r="G344" s="92"/>
      <c r="H344" s="47">
        <v>50</v>
      </c>
      <c r="I344" s="47">
        <v>50</v>
      </c>
      <c r="J344" s="47"/>
      <c r="K344" s="42"/>
      <c r="L344" s="148">
        <f t="shared" si="25"/>
        <v>0</v>
      </c>
      <c r="M344" s="148">
        <f t="shared" si="26"/>
        <v>-1</v>
      </c>
    </row>
    <row r="345" spans="1:18" x14ac:dyDescent="0.25">
      <c r="B345" s="287" t="s">
        <v>926</v>
      </c>
      <c r="E345" s="9"/>
      <c r="G345" s="92"/>
      <c r="H345" s="47"/>
      <c r="I345" s="47"/>
      <c r="J345" s="47"/>
      <c r="K345" s="42"/>
      <c r="L345" s="148"/>
      <c r="M345" s="148"/>
    </row>
    <row r="346" spans="1:18" x14ac:dyDescent="0.25">
      <c r="B346" s="60" t="s">
        <v>1174</v>
      </c>
      <c r="E346" s="9"/>
      <c r="G346" s="92"/>
      <c r="H346" s="47">
        <v>150</v>
      </c>
      <c r="I346" s="47">
        <v>150</v>
      </c>
      <c r="J346" s="47"/>
      <c r="K346" s="42"/>
      <c r="L346" s="148">
        <f t="shared" si="25"/>
        <v>0</v>
      </c>
      <c r="M346" s="148">
        <f t="shared" si="26"/>
        <v>-1</v>
      </c>
      <c r="O346" s="11"/>
    </row>
    <row r="347" spans="1:18" x14ac:dyDescent="0.25">
      <c r="B347" s="60" t="s">
        <v>1175</v>
      </c>
      <c r="E347" s="9"/>
      <c r="G347" s="92"/>
      <c r="H347" s="47">
        <v>150</v>
      </c>
      <c r="I347" s="47">
        <v>150</v>
      </c>
      <c r="J347" s="47"/>
      <c r="K347" s="42"/>
      <c r="L347" s="148">
        <f t="shared" si="25"/>
        <v>0</v>
      </c>
      <c r="M347" s="148">
        <f t="shared" si="26"/>
        <v>-1</v>
      </c>
      <c r="O347" s="11"/>
    </row>
    <row r="348" spans="1:18" x14ac:dyDescent="0.25">
      <c r="B348" s="60" t="s">
        <v>1176</v>
      </c>
      <c r="E348" s="9"/>
      <c r="G348" s="92"/>
      <c r="H348" s="47">
        <v>150</v>
      </c>
      <c r="I348" s="47">
        <v>150</v>
      </c>
      <c r="J348" s="47"/>
      <c r="K348" s="42"/>
      <c r="L348" s="148">
        <f t="shared" si="25"/>
        <v>0</v>
      </c>
      <c r="M348" s="148">
        <f t="shared" si="26"/>
        <v>-1</v>
      </c>
      <c r="O348" s="11"/>
    </row>
    <row r="349" spans="1:18" x14ac:dyDescent="0.25">
      <c r="B349" s="60" t="s">
        <v>1177</v>
      </c>
      <c r="E349" s="9"/>
      <c r="G349" s="92"/>
      <c r="H349" s="47">
        <v>150</v>
      </c>
      <c r="I349" s="47">
        <v>150</v>
      </c>
      <c r="J349" s="47"/>
      <c r="K349" s="42"/>
      <c r="L349" s="148">
        <f t="shared" si="25"/>
        <v>0</v>
      </c>
      <c r="M349" s="148">
        <f t="shared" si="26"/>
        <v>-1</v>
      </c>
      <c r="O349" s="11"/>
    </row>
    <row r="350" spans="1:18" x14ac:dyDescent="0.25">
      <c r="B350" s="60" t="s">
        <v>1178</v>
      </c>
      <c r="E350" s="9"/>
      <c r="G350" s="92"/>
      <c r="H350" s="47">
        <v>150</v>
      </c>
      <c r="I350" s="47">
        <v>150</v>
      </c>
      <c r="J350" s="47"/>
      <c r="K350" s="42"/>
      <c r="L350" s="148">
        <f t="shared" si="25"/>
        <v>0</v>
      </c>
      <c r="M350" s="148">
        <f t="shared" si="26"/>
        <v>-1</v>
      </c>
      <c r="O350" s="11"/>
    </row>
    <row r="351" spans="1:18" x14ac:dyDescent="0.25">
      <c r="B351" s="60" t="s">
        <v>1179</v>
      </c>
      <c r="E351" s="9"/>
      <c r="G351" s="92"/>
      <c r="H351" s="47">
        <v>150</v>
      </c>
      <c r="I351" s="47">
        <v>150</v>
      </c>
      <c r="J351" s="47"/>
      <c r="K351" s="42"/>
      <c r="L351" s="148">
        <f t="shared" si="25"/>
        <v>0</v>
      </c>
      <c r="M351" s="148">
        <f t="shared" si="26"/>
        <v>-1</v>
      </c>
      <c r="O351" s="11"/>
    </row>
    <row r="352" spans="1:18" x14ac:dyDescent="0.25">
      <c r="B352" s="60" t="s">
        <v>1180</v>
      </c>
      <c r="E352" s="9"/>
      <c r="G352" s="92"/>
      <c r="H352" s="47">
        <v>150</v>
      </c>
      <c r="I352" s="47">
        <v>150</v>
      </c>
      <c r="J352" s="47"/>
      <c r="K352" s="42"/>
      <c r="L352" s="148">
        <f t="shared" si="25"/>
        <v>0</v>
      </c>
      <c r="M352" s="148">
        <f t="shared" si="26"/>
        <v>-1</v>
      </c>
      <c r="O352" s="11"/>
    </row>
    <row r="353" spans="2:15" x14ac:dyDescent="0.25">
      <c r="B353" s="60" t="s">
        <v>1181</v>
      </c>
      <c r="E353" s="9"/>
      <c r="G353" s="92"/>
      <c r="H353" s="47">
        <v>150</v>
      </c>
      <c r="I353" s="47">
        <v>150</v>
      </c>
      <c r="J353" s="47"/>
      <c r="K353" s="42"/>
      <c r="L353" s="148">
        <f t="shared" si="25"/>
        <v>0</v>
      </c>
      <c r="M353" s="148">
        <f t="shared" si="26"/>
        <v>-1</v>
      </c>
      <c r="O353" s="11"/>
    </row>
    <row r="354" spans="2:15" x14ac:dyDescent="0.25">
      <c r="B354" s="60" t="s">
        <v>1182</v>
      </c>
      <c r="E354" s="9"/>
      <c r="G354" s="92"/>
      <c r="H354" s="47">
        <v>150</v>
      </c>
      <c r="I354" s="47">
        <v>150</v>
      </c>
      <c r="J354" s="47"/>
      <c r="K354" s="42"/>
      <c r="L354" s="148">
        <f t="shared" si="25"/>
        <v>0</v>
      </c>
      <c r="M354" s="148">
        <f t="shared" si="26"/>
        <v>-1</v>
      </c>
      <c r="O354" s="11"/>
    </row>
    <row r="355" spans="2:15" x14ac:dyDescent="0.25">
      <c r="B355" s="60" t="s">
        <v>1183</v>
      </c>
      <c r="E355" s="9"/>
      <c r="G355" s="92"/>
      <c r="H355" s="47">
        <v>150</v>
      </c>
      <c r="I355" s="47">
        <v>150</v>
      </c>
      <c r="J355" s="47"/>
      <c r="K355" s="42"/>
      <c r="L355" s="148">
        <f t="shared" si="25"/>
        <v>0</v>
      </c>
      <c r="M355" s="148">
        <f t="shared" si="26"/>
        <v>-1</v>
      </c>
      <c r="O355" s="11"/>
    </row>
    <row r="356" spans="2:15" x14ac:dyDescent="0.25">
      <c r="B356" s="60" t="s">
        <v>1184</v>
      </c>
      <c r="E356" s="9"/>
      <c r="G356" s="92"/>
      <c r="H356" s="47">
        <v>150</v>
      </c>
      <c r="I356" s="47">
        <v>150</v>
      </c>
      <c r="J356" s="47"/>
      <c r="K356" s="42"/>
      <c r="L356" s="148">
        <f t="shared" si="25"/>
        <v>0</v>
      </c>
      <c r="M356" s="148">
        <f t="shared" si="26"/>
        <v>-1</v>
      </c>
      <c r="O356" s="11"/>
    </row>
    <row r="357" spans="2:15" x14ac:dyDescent="0.25">
      <c r="B357" s="60" t="s">
        <v>1185</v>
      </c>
      <c r="E357" s="9"/>
      <c r="G357" s="92"/>
      <c r="H357" s="47">
        <v>150</v>
      </c>
      <c r="I357" s="47">
        <v>150</v>
      </c>
      <c r="J357" s="47"/>
      <c r="K357" s="42"/>
      <c r="L357" s="148">
        <f t="shared" si="25"/>
        <v>0</v>
      </c>
      <c r="M357" s="148">
        <f t="shared" si="26"/>
        <v>-1</v>
      </c>
      <c r="O357" s="11"/>
    </row>
    <row r="358" spans="2:15" x14ac:dyDescent="0.25">
      <c r="B358" s="60" t="s">
        <v>1186</v>
      </c>
      <c r="E358" s="9"/>
      <c r="G358" s="92"/>
      <c r="H358" s="47">
        <v>150</v>
      </c>
      <c r="I358" s="47">
        <v>150</v>
      </c>
      <c r="J358" s="47"/>
      <c r="K358" s="42"/>
      <c r="L358" s="148">
        <f t="shared" si="25"/>
        <v>0</v>
      </c>
      <c r="M358" s="148">
        <f t="shared" si="26"/>
        <v>-1</v>
      </c>
      <c r="O358" s="11"/>
    </row>
    <row r="359" spans="2:15" x14ac:dyDescent="0.25">
      <c r="B359" s="60" t="s">
        <v>1187</v>
      </c>
      <c r="E359" s="9"/>
      <c r="G359" s="92"/>
      <c r="H359" s="47">
        <v>150</v>
      </c>
      <c r="I359" s="47">
        <v>150</v>
      </c>
      <c r="J359" s="47"/>
      <c r="K359" s="42"/>
      <c r="L359" s="148">
        <f t="shared" si="25"/>
        <v>0</v>
      </c>
      <c r="M359" s="148">
        <f t="shared" si="26"/>
        <v>-1</v>
      </c>
      <c r="O359" s="11"/>
    </row>
    <row r="360" spans="2:15" x14ac:dyDescent="0.25">
      <c r="B360" s="287" t="s">
        <v>927</v>
      </c>
      <c r="E360" s="9"/>
      <c r="G360" s="92"/>
      <c r="H360" s="47"/>
      <c r="I360" s="47"/>
      <c r="J360" s="47"/>
      <c r="K360" s="42"/>
      <c r="L360" s="148"/>
      <c r="M360" s="148"/>
    </row>
    <row r="361" spans="2:15" x14ac:dyDescent="0.25">
      <c r="B361" s="60" t="s">
        <v>928</v>
      </c>
      <c r="E361" s="9"/>
      <c r="G361" s="92"/>
      <c r="H361" s="47">
        <v>95</v>
      </c>
      <c r="I361" s="47">
        <v>105</v>
      </c>
      <c r="J361" s="47"/>
      <c r="K361" s="42"/>
      <c r="L361" s="148">
        <f t="shared" si="25"/>
        <v>0.10526315789473684</v>
      </c>
      <c r="M361" s="148">
        <f t="shared" si="26"/>
        <v>-1</v>
      </c>
    </row>
    <row r="362" spans="2:15" x14ac:dyDescent="0.25">
      <c r="B362" s="60" t="s">
        <v>929</v>
      </c>
      <c r="E362" s="9"/>
      <c r="G362" s="92"/>
      <c r="H362" s="47">
        <v>100</v>
      </c>
      <c r="I362" s="47">
        <v>105</v>
      </c>
      <c r="J362" s="47"/>
      <c r="K362" s="42"/>
      <c r="L362" s="148">
        <f t="shared" si="25"/>
        <v>0.05</v>
      </c>
      <c r="M362" s="148">
        <f t="shared" si="26"/>
        <v>-1</v>
      </c>
      <c r="O362" s="11"/>
    </row>
    <row r="363" spans="2:15" x14ac:dyDescent="0.25">
      <c r="B363" s="60" t="s">
        <v>930</v>
      </c>
      <c r="E363" s="9"/>
      <c r="G363" s="92"/>
      <c r="H363" s="47">
        <v>100</v>
      </c>
      <c r="I363" s="47">
        <v>105</v>
      </c>
      <c r="J363" s="47"/>
      <c r="K363" s="42"/>
      <c r="L363" s="148">
        <f t="shared" si="25"/>
        <v>0.05</v>
      </c>
      <c r="M363" s="148">
        <f t="shared" si="26"/>
        <v>-1</v>
      </c>
      <c r="O363" s="11"/>
    </row>
    <row r="364" spans="2:15" x14ac:dyDescent="0.25">
      <c r="B364" s="60" t="s">
        <v>931</v>
      </c>
      <c r="E364" s="9"/>
      <c r="G364" s="92"/>
      <c r="H364" s="47">
        <v>100</v>
      </c>
      <c r="I364" s="47">
        <v>110</v>
      </c>
      <c r="J364" s="47"/>
      <c r="K364" s="42"/>
      <c r="L364" s="148">
        <f t="shared" si="25"/>
        <v>0.1</v>
      </c>
      <c r="M364" s="148">
        <f t="shared" si="26"/>
        <v>-1</v>
      </c>
    </row>
    <row r="365" spans="2:15" x14ac:dyDescent="0.25">
      <c r="B365" s="60" t="s">
        <v>1188</v>
      </c>
      <c r="E365" s="9"/>
      <c r="G365" s="92"/>
      <c r="H365" s="47">
        <v>50</v>
      </c>
      <c r="I365" s="47">
        <v>53</v>
      </c>
      <c r="J365" s="47"/>
      <c r="K365" s="42"/>
      <c r="L365" s="148">
        <f t="shared" si="25"/>
        <v>0.06</v>
      </c>
      <c r="M365" s="148">
        <f t="shared" si="26"/>
        <v>-1</v>
      </c>
      <c r="O365" s="11"/>
    </row>
    <row r="366" spans="2:15" x14ac:dyDescent="0.25">
      <c r="B366" s="60" t="s">
        <v>1189</v>
      </c>
      <c r="E366" s="9"/>
      <c r="G366" s="92"/>
      <c r="H366" s="47">
        <v>50</v>
      </c>
      <c r="I366" s="47">
        <v>53</v>
      </c>
      <c r="J366" s="47"/>
      <c r="K366" s="42"/>
      <c r="L366" s="148">
        <f t="shared" si="25"/>
        <v>0.06</v>
      </c>
      <c r="M366" s="148">
        <f t="shared" si="26"/>
        <v>-1</v>
      </c>
      <c r="O366" s="11"/>
    </row>
    <row r="367" spans="2:15" x14ac:dyDescent="0.25">
      <c r="B367" s="60" t="s">
        <v>1190</v>
      </c>
      <c r="E367" s="9"/>
      <c r="G367" s="92"/>
      <c r="H367" s="47">
        <v>50</v>
      </c>
      <c r="I367" s="47">
        <v>53</v>
      </c>
      <c r="J367" s="47"/>
      <c r="K367" s="42"/>
      <c r="L367" s="148">
        <f t="shared" si="25"/>
        <v>0.06</v>
      </c>
      <c r="M367" s="148">
        <f t="shared" si="26"/>
        <v>-1</v>
      </c>
      <c r="O367" s="11"/>
    </row>
    <row r="368" spans="2:15" x14ac:dyDescent="0.25">
      <c r="B368" s="60" t="s">
        <v>1191</v>
      </c>
      <c r="E368" s="9"/>
      <c r="G368" s="92"/>
      <c r="H368" s="47">
        <v>75</v>
      </c>
      <c r="I368" s="47">
        <v>79</v>
      </c>
      <c r="J368" s="47"/>
      <c r="K368" s="42"/>
      <c r="L368" s="148">
        <f t="shared" si="25"/>
        <v>5.3333333333333337E-2</v>
      </c>
      <c r="M368" s="148">
        <f t="shared" si="26"/>
        <v>-1</v>
      </c>
      <c r="O368" s="11"/>
    </row>
    <row r="369" spans="2:15" x14ac:dyDescent="0.25">
      <c r="B369" s="60" t="s">
        <v>1192</v>
      </c>
      <c r="E369" s="9"/>
      <c r="G369" s="92"/>
      <c r="H369" s="47">
        <v>120</v>
      </c>
      <c r="I369" s="47">
        <v>125</v>
      </c>
      <c r="J369" s="47"/>
      <c r="K369" s="42"/>
      <c r="L369" s="148">
        <f t="shared" si="25"/>
        <v>4.1666666666666664E-2</v>
      </c>
      <c r="M369" s="148">
        <f t="shared" si="26"/>
        <v>-1</v>
      </c>
      <c r="O369" s="11"/>
    </row>
    <row r="370" spans="2:15" x14ac:dyDescent="0.25">
      <c r="B370" s="60" t="s">
        <v>1193</v>
      </c>
      <c r="E370" s="9"/>
      <c r="G370" s="92"/>
      <c r="H370" s="47">
        <v>100</v>
      </c>
      <c r="I370" s="47">
        <v>105</v>
      </c>
      <c r="J370" s="47"/>
      <c r="K370" s="42"/>
      <c r="L370" s="148">
        <f t="shared" si="25"/>
        <v>0.05</v>
      </c>
      <c r="M370" s="148">
        <f t="shared" si="26"/>
        <v>-1</v>
      </c>
      <c r="O370" s="11"/>
    </row>
    <row r="371" spans="2:15" x14ac:dyDescent="0.25">
      <c r="B371" s="60" t="s">
        <v>1194</v>
      </c>
      <c r="E371" s="9"/>
      <c r="G371" s="92"/>
      <c r="H371" s="47">
        <v>50</v>
      </c>
      <c r="I371" s="47">
        <v>53</v>
      </c>
      <c r="J371" s="47"/>
      <c r="K371" s="42"/>
      <c r="L371" s="148">
        <f t="shared" si="25"/>
        <v>0.06</v>
      </c>
      <c r="M371" s="148">
        <f t="shared" si="26"/>
        <v>-1</v>
      </c>
      <c r="O371" s="11"/>
    </row>
    <row r="372" spans="2:15" x14ac:dyDescent="0.25">
      <c r="B372" s="60" t="s">
        <v>1195</v>
      </c>
      <c r="E372" s="9"/>
      <c r="G372" s="92"/>
      <c r="H372" s="47">
        <v>50</v>
      </c>
      <c r="I372" s="47">
        <v>53</v>
      </c>
      <c r="J372" s="47"/>
      <c r="K372" s="42"/>
      <c r="L372" s="148">
        <f t="shared" si="25"/>
        <v>0.06</v>
      </c>
      <c r="M372" s="148">
        <f t="shared" si="26"/>
        <v>-1</v>
      </c>
      <c r="O372" s="11"/>
    </row>
    <row r="373" spans="2:15" x14ac:dyDescent="0.25">
      <c r="B373" s="60" t="s">
        <v>1196</v>
      </c>
      <c r="E373" s="9"/>
      <c r="G373" s="92"/>
      <c r="H373" s="47">
        <v>100</v>
      </c>
      <c r="I373" s="47">
        <v>106</v>
      </c>
      <c r="J373" s="47"/>
      <c r="K373" s="42"/>
      <c r="L373" s="148">
        <f t="shared" si="25"/>
        <v>0.06</v>
      </c>
      <c r="M373" s="148">
        <f t="shared" si="26"/>
        <v>-1</v>
      </c>
      <c r="O373" s="11"/>
    </row>
    <row r="374" spans="2:15" x14ac:dyDescent="0.25">
      <c r="B374" s="60" t="s">
        <v>1197</v>
      </c>
      <c r="E374" s="9"/>
      <c r="G374" s="92"/>
      <c r="H374" s="47">
        <v>140</v>
      </c>
      <c r="I374" s="47">
        <v>148</v>
      </c>
      <c r="J374" s="47"/>
      <c r="K374" s="42"/>
      <c r="L374" s="148">
        <f t="shared" si="25"/>
        <v>5.7142857142857141E-2</v>
      </c>
      <c r="M374" s="148">
        <f t="shared" si="26"/>
        <v>-1</v>
      </c>
      <c r="O374" s="11"/>
    </row>
    <row r="375" spans="2:15" x14ac:dyDescent="0.25">
      <c r="B375" s="60" t="s">
        <v>1198</v>
      </c>
      <c r="E375" s="9"/>
      <c r="G375" s="92"/>
      <c r="H375" s="47">
        <v>100</v>
      </c>
      <c r="I375" s="47">
        <v>106</v>
      </c>
      <c r="J375" s="47"/>
      <c r="K375" s="42"/>
      <c r="L375" s="148">
        <f t="shared" si="25"/>
        <v>0.06</v>
      </c>
      <c r="M375" s="148">
        <f t="shared" si="26"/>
        <v>-1</v>
      </c>
      <c r="O375" s="11"/>
    </row>
    <row r="376" spans="2:15" x14ac:dyDescent="0.25">
      <c r="B376" s="60" t="s">
        <v>1199</v>
      </c>
      <c r="E376" s="9"/>
      <c r="G376" s="92"/>
      <c r="H376" s="47">
        <v>100</v>
      </c>
      <c r="I376" s="47">
        <v>106</v>
      </c>
      <c r="J376" s="47"/>
      <c r="K376" s="42"/>
      <c r="L376" s="148">
        <f t="shared" si="25"/>
        <v>0.06</v>
      </c>
      <c r="M376" s="148">
        <f t="shared" si="26"/>
        <v>-1</v>
      </c>
      <c r="O376" s="11"/>
    </row>
    <row r="377" spans="2:15" x14ac:dyDescent="0.25">
      <c r="B377" s="60" t="s">
        <v>1200</v>
      </c>
      <c r="E377" s="9"/>
      <c r="G377" s="92"/>
      <c r="H377" s="47">
        <v>120</v>
      </c>
      <c r="I377" s="47">
        <v>125</v>
      </c>
      <c r="J377" s="47"/>
      <c r="K377" s="42"/>
      <c r="L377" s="148">
        <f t="shared" si="25"/>
        <v>4.1666666666666664E-2</v>
      </c>
      <c r="M377" s="148">
        <f t="shared" si="26"/>
        <v>-1</v>
      </c>
      <c r="O377" s="11"/>
    </row>
    <row r="378" spans="2:15" x14ac:dyDescent="0.25">
      <c r="B378" s="60" t="s">
        <v>1201</v>
      </c>
      <c r="E378" s="9"/>
      <c r="G378" s="92"/>
      <c r="H378" s="47">
        <v>50</v>
      </c>
      <c r="I378" s="47">
        <v>53</v>
      </c>
      <c r="J378" s="47"/>
      <c r="K378" s="42"/>
      <c r="L378" s="148">
        <f t="shared" si="25"/>
        <v>0.06</v>
      </c>
      <c r="M378" s="148">
        <f t="shared" si="26"/>
        <v>-1</v>
      </c>
      <c r="O378" s="11"/>
    </row>
    <row r="379" spans="2:15" x14ac:dyDescent="0.25">
      <c r="B379" s="60" t="s">
        <v>1202</v>
      </c>
      <c r="E379" s="9"/>
      <c r="G379" s="92"/>
      <c r="H379" s="47">
        <v>50</v>
      </c>
      <c r="I379" s="47">
        <v>53</v>
      </c>
      <c r="J379" s="47"/>
      <c r="K379" s="42"/>
      <c r="L379" s="148">
        <f t="shared" si="25"/>
        <v>0.06</v>
      </c>
      <c r="M379" s="148">
        <f t="shared" si="26"/>
        <v>-1</v>
      </c>
      <c r="O379" s="11"/>
    </row>
    <row r="380" spans="2:15" x14ac:dyDescent="0.25">
      <c r="B380" s="60" t="s">
        <v>1203</v>
      </c>
      <c r="E380" s="9"/>
      <c r="G380" s="92"/>
      <c r="H380" s="47">
        <v>25</v>
      </c>
      <c r="I380" s="47">
        <v>26</v>
      </c>
      <c r="J380" s="47"/>
      <c r="K380" s="42"/>
      <c r="L380" s="148">
        <f t="shared" si="25"/>
        <v>0.04</v>
      </c>
      <c r="M380" s="148">
        <f t="shared" si="26"/>
        <v>-1</v>
      </c>
      <c r="O380" s="11"/>
    </row>
    <row r="381" spans="2:15" x14ac:dyDescent="0.25">
      <c r="B381" s="60" t="s">
        <v>1204</v>
      </c>
      <c r="E381" s="9"/>
      <c r="G381" s="92"/>
      <c r="H381" s="47">
        <v>25</v>
      </c>
      <c r="I381" s="47">
        <v>26</v>
      </c>
      <c r="J381" s="47"/>
      <c r="K381" s="42"/>
      <c r="L381" s="148">
        <f t="shared" si="25"/>
        <v>0.04</v>
      </c>
      <c r="M381" s="148">
        <f t="shared" si="26"/>
        <v>-1</v>
      </c>
      <c r="O381" s="11"/>
    </row>
    <row r="382" spans="2:15" x14ac:dyDescent="0.25">
      <c r="B382" s="60" t="s">
        <v>932</v>
      </c>
      <c r="E382" s="9"/>
      <c r="G382" s="92"/>
      <c r="H382" s="47">
        <v>100</v>
      </c>
      <c r="I382" s="47">
        <v>100</v>
      </c>
      <c r="J382" s="47"/>
      <c r="K382" s="42"/>
      <c r="L382" s="148">
        <f t="shared" si="25"/>
        <v>0</v>
      </c>
      <c r="M382" s="148">
        <f t="shared" si="26"/>
        <v>-1</v>
      </c>
    </row>
    <row r="383" spans="2:15" x14ac:dyDescent="0.25">
      <c r="B383" s="60" t="s">
        <v>933</v>
      </c>
      <c r="E383" s="9"/>
      <c r="G383" s="92"/>
      <c r="H383" s="47">
        <v>150</v>
      </c>
      <c r="I383" s="47">
        <v>150</v>
      </c>
      <c r="J383" s="47"/>
      <c r="K383" s="42"/>
      <c r="L383" s="148">
        <f t="shared" si="25"/>
        <v>0</v>
      </c>
      <c r="M383" s="148">
        <f t="shared" si="26"/>
        <v>-1</v>
      </c>
    </row>
    <row r="384" spans="2:15" x14ac:dyDescent="0.25">
      <c r="B384" s="60" t="s">
        <v>934</v>
      </c>
      <c r="E384" s="9"/>
      <c r="G384" s="92"/>
      <c r="H384" s="47">
        <v>120</v>
      </c>
      <c r="I384" s="47">
        <v>125</v>
      </c>
      <c r="J384" s="47"/>
      <c r="K384" s="42"/>
      <c r="L384" s="148">
        <f t="shared" si="25"/>
        <v>4.1666666666666664E-2</v>
      </c>
      <c r="M384" s="148">
        <f t="shared" si="26"/>
        <v>-1</v>
      </c>
    </row>
    <row r="385" spans="2:15" x14ac:dyDescent="0.25">
      <c r="B385" s="60" t="s">
        <v>935</v>
      </c>
      <c r="E385" s="9"/>
      <c r="G385" s="92"/>
      <c r="H385" s="47">
        <v>30</v>
      </c>
      <c r="I385" s="47">
        <v>35</v>
      </c>
      <c r="J385" s="47"/>
      <c r="K385" s="42"/>
      <c r="L385" s="148">
        <f t="shared" ref="L385:L449" si="27">(I385-H385)/H385</f>
        <v>0.16666666666666666</v>
      </c>
      <c r="M385" s="148">
        <f t="shared" ref="M385:M449" si="28">(J385-I385)/I385</f>
        <v>-1</v>
      </c>
    </row>
    <row r="386" spans="2:15" x14ac:dyDescent="0.25">
      <c r="B386" s="60" t="s">
        <v>936</v>
      </c>
      <c r="E386" s="9"/>
      <c r="G386" s="92"/>
      <c r="H386" s="47">
        <v>30</v>
      </c>
      <c r="I386" s="47">
        <v>35</v>
      </c>
      <c r="J386" s="47"/>
      <c r="K386" s="42"/>
      <c r="L386" s="148">
        <f t="shared" si="27"/>
        <v>0.16666666666666666</v>
      </c>
      <c r="M386" s="148">
        <f t="shared" si="28"/>
        <v>-1</v>
      </c>
    </row>
    <row r="387" spans="2:15" x14ac:dyDescent="0.25">
      <c r="B387" s="60" t="s">
        <v>937</v>
      </c>
      <c r="E387" s="9"/>
      <c r="G387" s="92"/>
      <c r="H387" s="47">
        <v>90</v>
      </c>
      <c r="I387" s="47">
        <v>95</v>
      </c>
      <c r="J387" s="47"/>
      <c r="K387" s="42"/>
      <c r="L387" s="148">
        <f t="shared" si="27"/>
        <v>5.5555555555555552E-2</v>
      </c>
      <c r="M387" s="148">
        <f t="shared" si="28"/>
        <v>-1</v>
      </c>
    </row>
    <row r="388" spans="2:15" x14ac:dyDescent="0.25">
      <c r="B388" s="60" t="s">
        <v>938</v>
      </c>
      <c r="E388" s="9"/>
      <c r="G388" s="92"/>
      <c r="H388" s="47">
        <v>30</v>
      </c>
      <c r="I388" s="47">
        <v>35</v>
      </c>
      <c r="J388" s="47"/>
      <c r="K388" s="42"/>
      <c r="L388" s="148">
        <f t="shared" si="27"/>
        <v>0.16666666666666666</v>
      </c>
      <c r="M388" s="148">
        <f t="shared" si="28"/>
        <v>-1</v>
      </c>
    </row>
    <row r="389" spans="2:15" x14ac:dyDescent="0.25">
      <c r="B389" s="60" t="s">
        <v>939</v>
      </c>
      <c r="E389" s="9"/>
      <c r="G389" s="92"/>
      <c r="H389" s="47">
        <v>30</v>
      </c>
      <c r="I389" s="47">
        <v>35</v>
      </c>
      <c r="J389" s="47"/>
      <c r="K389" s="42"/>
      <c r="L389" s="148">
        <f t="shared" si="27"/>
        <v>0.16666666666666666</v>
      </c>
      <c r="M389" s="148">
        <f t="shared" si="28"/>
        <v>-1</v>
      </c>
    </row>
    <row r="390" spans="2:15" x14ac:dyDescent="0.25">
      <c r="B390" s="60" t="s">
        <v>940</v>
      </c>
      <c r="E390" s="9"/>
      <c r="G390" s="92"/>
      <c r="H390" s="47">
        <v>150</v>
      </c>
      <c r="I390" s="47">
        <v>155</v>
      </c>
      <c r="J390" s="47"/>
      <c r="K390" s="42"/>
      <c r="L390" s="148">
        <f t="shared" si="27"/>
        <v>3.3333333333333333E-2</v>
      </c>
      <c r="M390" s="148">
        <f t="shared" si="28"/>
        <v>-1</v>
      </c>
    </row>
    <row r="391" spans="2:15" x14ac:dyDescent="0.25">
      <c r="B391" s="60" t="s">
        <v>941</v>
      </c>
      <c r="E391" s="9"/>
      <c r="G391" s="92"/>
      <c r="H391" s="47">
        <v>120</v>
      </c>
      <c r="I391" s="47">
        <v>125</v>
      </c>
      <c r="J391" s="47"/>
      <c r="K391" s="42"/>
      <c r="L391" s="148">
        <f t="shared" si="27"/>
        <v>4.1666666666666664E-2</v>
      </c>
      <c r="M391" s="148">
        <f t="shared" si="28"/>
        <v>-1</v>
      </c>
    </row>
    <row r="392" spans="2:15" x14ac:dyDescent="0.25">
      <c r="B392" s="60" t="s">
        <v>942</v>
      </c>
      <c r="E392" s="9"/>
      <c r="G392" s="92"/>
      <c r="H392" s="47">
        <v>80</v>
      </c>
      <c r="I392" s="47">
        <v>85</v>
      </c>
      <c r="J392" s="47"/>
      <c r="K392" s="42"/>
      <c r="L392" s="148">
        <f t="shared" si="27"/>
        <v>6.25E-2</v>
      </c>
      <c r="M392" s="148">
        <f t="shared" si="28"/>
        <v>-1</v>
      </c>
    </row>
    <row r="393" spans="2:15" x14ac:dyDescent="0.25">
      <c r="B393" s="60" t="s">
        <v>943</v>
      </c>
      <c r="E393" s="9"/>
      <c r="G393" s="92"/>
      <c r="H393" s="47" t="s">
        <v>944</v>
      </c>
      <c r="I393" s="47" t="s">
        <v>944</v>
      </c>
      <c r="J393" s="47"/>
      <c r="K393" s="42"/>
      <c r="L393" s="148" t="e">
        <f t="shared" si="27"/>
        <v>#VALUE!</v>
      </c>
      <c r="M393" s="148" t="e">
        <f t="shared" si="28"/>
        <v>#VALUE!</v>
      </c>
    </row>
    <row r="394" spans="2:15" x14ac:dyDescent="0.25">
      <c r="B394" s="287" t="s">
        <v>945</v>
      </c>
      <c r="E394" s="9"/>
      <c r="G394" s="92"/>
      <c r="H394" s="47"/>
      <c r="I394" s="47"/>
      <c r="J394" s="47"/>
      <c r="K394" s="42"/>
      <c r="L394" s="148"/>
      <c r="M394" s="148"/>
    </row>
    <row r="395" spans="2:15" ht="15.75" customHeight="1" x14ac:dyDescent="0.25">
      <c r="B395" s="60" t="s">
        <v>1205</v>
      </c>
      <c r="E395" s="9"/>
      <c r="G395" s="92"/>
      <c r="H395" s="47">
        <v>950</v>
      </c>
      <c r="I395" s="47">
        <v>950</v>
      </c>
      <c r="J395" s="47"/>
      <c r="K395" s="42"/>
      <c r="L395" s="148">
        <f t="shared" si="27"/>
        <v>0</v>
      </c>
      <c r="M395" s="148">
        <f t="shared" si="28"/>
        <v>-1</v>
      </c>
      <c r="O395" s="11"/>
    </row>
    <row r="396" spans="2:15" x14ac:dyDescent="0.25">
      <c r="B396" s="60" t="s">
        <v>1206</v>
      </c>
      <c r="E396" s="9"/>
      <c r="G396" s="92"/>
      <c r="H396" s="47">
        <v>950</v>
      </c>
      <c r="I396" s="47">
        <v>950</v>
      </c>
      <c r="J396" s="47"/>
      <c r="K396" s="42"/>
      <c r="L396" s="148">
        <f t="shared" si="27"/>
        <v>0</v>
      </c>
      <c r="M396" s="148">
        <f t="shared" si="28"/>
        <v>-1</v>
      </c>
      <c r="O396" s="11"/>
    </row>
    <row r="397" spans="2:15" x14ac:dyDescent="0.25">
      <c r="B397" s="60" t="s">
        <v>1207</v>
      </c>
      <c r="E397" s="9"/>
      <c r="G397" s="92"/>
      <c r="H397" s="47">
        <v>950</v>
      </c>
      <c r="I397" s="47">
        <v>950</v>
      </c>
      <c r="J397" s="47"/>
      <c r="K397" s="42"/>
      <c r="L397" s="148">
        <f t="shared" si="27"/>
        <v>0</v>
      </c>
      <c r="M397" s="148">
        <f t="shared" si="28"/>
        <v>-1</v>
      </c>
      <c r="O397" s="11"/>
    </row>
    <row r="398" spans="2:15" x14ac:dyDescent="0.25">
      <c r="B398" s="60" t="s">
        <v>1208</v>
      </c>
      <c r="E398" s="9"/>
      <c r="G398" s="92"/>
      <c r="H398" s="47">
        <v>950</v>
      </c>
      <c r="I398" s="47">
        <v>950</v>
      </c>
      <c r="J398" s="47"/>
      <c r="K398" s="42"/>
      <c r="L398" s="148">
        <f t="shared" si="27"/>
        <v>0</v>
      </c>
      <c r="M398" s="148">
        <f t="shared" si="28"/>
        <v>-1</v>
      </c>
      <c r="O398" s="11"/>
    </row>
    <row r="399" spans="2:15" x14ac:dyDescent="0.25">
      <c r="B399" s="60" t="s">
        <v>1209</v>
      </c>
      <c r="E399" s="9"/>
      <c r="G399" s="92"/>
      <c r="H399" s="47">
        <v>950</v>
      </c>
      <c r="I399" s="47">
        <v>950</v>
      </c>
      <c r="J399" s="47"/>
      <c r="K399" s="42"/>
      <c r="L399" s="148">
        <f t="shared" si="27"/>
        <v>0</v>
      </c>
      <c r="M399" s="148">
        <f t="shared" si="28"/>
        <v>-1</v>
      </c>
      <c r="O399" s="11"/>
    </row>
    <row r="400" spans="2:15" x14ac:dyDescent="0.25">
      <c r="B400" s="60" t="s">
        <v>1210</v>
      </c>
      <c r="E400" s="9"/>
      <c r="G400" s="92"/>
      <c r="H400" s="47">
        <v>950</v>
      </c>
      <c r="I400" s="47">
        <v>950</v>
      </c>
      <c r="J400" s="47"/>
      <c r="K400" s="42"/>
      <c r="L400" s="148">
        <f t="shared" si="27"/>
        <v>0</v>
      </c>
      <c r="M400" s="148">
        <f t="shared" si="28"/>
        <v>-1</v>
      </c>
      <c r="O400" s="11"/>
    </row>
    <row r="401" spans="2:18" x14ac:dyDescent="0.25">
      <c r="B401" s="60" t="s">
        <v>1211</v>
      </c>
      <c r="E401" s="9"/>
      <c r="G401" s="92"/>
      <c r="H401" s="47">
        <v>950</v>
      </c>
      <c r="I401" s="47">
        <v>950</v>
      </c>
      <c r="J401" s="47"/>
      <c r="K401" s="42"/>
      <c r="L401" s="148">
        <f t="shared" si="27"/>
        <v>0</v>
      </c>
      <c r="M401" s="148">
        <f t="shared" si="28"/>
        <v>-1</v>
      </c>
      <c r="O401" s="11"/>
    </row>
    <row r="402" spans="2:18" x14ac:dyDescent="0.25">
      <c r="B402" s="60" t="s">
        <v>1212</v>
      </c>
      <c r="E402" s="9"/>
      <c r="G402" s="92"/>
      <c r="H402" s="47">
        <v>950</v>
      </c>
      <c r="I402" s="47">
        <v>950</v>
      </c>
      <c r="J402" s="47"/>
      <c r="K402" s="42"/>
      <c r="L402" s="148">
        <f t="shared" si="27"/>
        <v>0</v>
      </c>
      <c r="M402" s="148">
        <f t="shared" si="28"/>
        <v>-1</v>
      </c>
      <c r="O402" s="11"/>
    </row>
    <row r="403" spans="2:18" x14ac:dyDescent="0.25">
      <c r="B403" s="60" t="s">
        <v>946</v>
      </c>
      <c r="E403" s="9"/>
      <c r="G403" s="92"/>
      <c r="H403" s="47">
        <v>950</v>
      </c>
      <c r="I403" s="47">
        <v>950</v>
      </c>
      <c r="J403" s="47"/>
      <c r="K403" s="42"/>
      <c r="L403" s="148">
        <f t="shared" si="27"/>
        <v>0</v>
      </c>
      <c r="M403" s="148">
        <f t="shared" si="28"/>
        <v>-1</v>
      </c>
      <c r="O403" s="316"/>
    </row>
    <row r="404" spans="2:18" x14ac:dyDescent="0.25">
      <c r="B404" s="60" t="s">
        <v>947</v>
      </c>
      <c r="E404" s="9"/>
      <c r="G404" s="92"/>
      <c r="H404" s="47">
        <v>950</v>
      </c>
      <c r="I404" s="47">
        <v>950</v>
      </c>
      <c r="J404" s="47"/>
      <c r="K404" s="42"/>
      <c r="L404" s="148">
        <f t="shared" si="27"/>
        <v>0</v>
      </c>
      <c r="M404" s="148">
        <f t="shared" si="28"/>
        <v>-1</v>
      </c>
      <c r="O404" s="316"/>
    </row>
    <row r="405" spans="2:18" ht="15.75" customHeight="1" x14ac:dyDescent="0.25">
      <c r="B405" s="60" t="s">
        <v>1213</v>
      </c>
      <c r="E405" s="9"/>
      <c r="G405" s="92"/>
      <c r="H405" s="47">
        <v>1000</v>
      </c>
      <c r="I405" s="47">
        <v>1000</v>
      </c>
      <c r="J405" s="47"/>
      <c r="K405" s="42"/>
      <c r="L405" s="148">
        <f t="shared" si="27"/>
        <v>0</v>
      </c>
      <c r="M405" s="148">
        <f t="shared" si="28"/>
        <v>-1</v>
      </c>
      <c r="O405" s="11"/>
    </row>
    <row r="406" spans="2:18" x14ac:dyDescent="0.25">
      <c r="B406" s="60" t="s">
        <v>1214</v>
      </c>
      <c r="E406" s="9"/>
      <c r="G406" s="92"/>
      <c r="H406" s="47">
        <v>1000</v>
      </c>
      <c r="I406" s="47">
        <v>1000</v>
      </c>
      <c r="J406" s="47"/>
      <c r="K406" s="42"/>
      <c r="L406" s="148">
        <f t="shared" si="27"/>
        <v>0</v>
      </c>
      <c r="M406" s="148">
        <f t="shared" si="28"/>
        <v>-1</v>
      </c>
      <c r="O406" s="11"/>
    </row>
    <row r="407" spans="2:18" x14ac:dyDescent="0.25">
      <c r="B407" s="60" t="s">
        <v>948</v>
      </c>
      <c r="E407" s="9"/>
      <c r="G407" s="92"/>
      <c r="H407" s="47">
        <v>350</v>
      </c>
      <c r="I407" s="47">
        <v>350</v>
      </c>
      <c r="J407" s="47"/>
      <c r="K407" s="42"/>
      <c r="L407" s="148">
        <f t="shared" si="27"/>
        <v>0</v>
      </c>
      <c r="M407" s="148">
        <f t="shared" si="28"/>
        <v>-1</v>
      </c>
      <c r="O407" s="11"/>
    </row>
    <row r="408" spans="2:18" x14ac:dyDescent="0.25">
      <c r="B408" s="60" t="s">
        <v>949</v>
      </c>
      <c r="E408" s="9"/>
      <c r="G408" s="92"/>
      <c r="H408" s="47">
        <v>350</v>
      </c>
      <c r="I408" s="47">
        <v>350</v>
      </c>
      <c r="J408" s="47"/>
      <c r="K408" s="42"/>
      <c r="L408" s="148">
        <f t="shared" si="27"/>
        <v>0</v>
      </c>
      <c r="M408" s="148">
        <f t="shared" si="28"/>
        <v>-1</v>
      </c>
      <c r="O408" s="11"/>
    </row>
    <row r="409" spans="2:18" ht="30.75" x14ac:dyDescent="0.25">
      <c r="B409" s="32" t="s">
        <v>20</v>
      </c>
      <c r="D409" s="46" t="s">
        <v>36</v>
      </c>
      <c r="E409" s="9"/>
      <c r="G409" s="92"/>
      <c r="H409" s="47"/>
      <c r="I409" s="47"/>
      <c r="J409" s="47"/>
      <c r="L409" s="148"/>
      <c r="M409" s="148"/>
      <c r="Q409" s="9" t="s">
        <v>267</v>
      </c>
      <c r="R409" s="29" t="s">
        <v>268</v>
      </c>
    </row>
    <row r="410" spans="2:18" ht="30.75" x14ac:dyDescent="0.25">
      <c r="B410" s="31" t="s">
        <v>953</v>
      </c>
      <c r="E410" s="9"/>
      <c r="F410" s="153" t="s">
        <v>499</v>
      </c>
      <c r="G410" s="92"/>
      <c r="H410" s="47">
        <v>50</v>
      </c>
      <c r="I410" s="47">
        <f>H410</f>
        <v>50</v>
      </c>
      <c r="J410" s="47"/>
      <c r="L410" s="148">
        <f t="shared" si="27"/>
        <v>0</v>
      </c>
      <c r="M410" s="148">
        <f t="shared" si="28"/>
        <v>-1</v>
      </c>
      <c r="O410" s="298"/>
      <c r="P410" s="298"/>
      <c r="Q410" s="9"/>
      <c r="R410" s="29"/>
    </row>
    <row r="411" spans="2:18" ht="30.75" x14ac:dyDescent="0.25">
      <c r="B411" s="31" t="s">
        <v>885</v>
      </c>
      <c r="E411" s="9"/>
      <c r="F411" s="153"/>
      <c r="G411" s="92"/>
      <c r="H411" s="47">
        <v>50</v>
      </c>
      <c r="I411" s="47">
        <f t="shared" ref="I411:I416" si="29">H411</f>
        <v>50</v>
      </c>
      <c r="J411" s="47"/>
      <c r="L411" s="148">
        <f t="shared" si="27"/>
        <v>0</v>
      </c>
      <c r="M411" s="148">
        <f t="shared" si="28"/>
        <v>-1</v>
      </c>
      <c r="O411" s="298"/>
      <c r="P411" s="298"/>
      <c r="Q411" s="9"/>
      <c r="R411" s="29"/>
    </row>
    <row r="412" spans="2:18" ht="30.75" x14ac:dyDescent="0.25">
      <c r="B412" s="31" t="s">
        <v>456</v>
      </c>
      <c r="E412" s="9"/>
      <c r="F412" s="153" t="s">
        <v>499</v>
      </c>
      <c r="G412" s="92"/>
      <c r="H412" s="47">
        <v>60</v>
      </c>
      <c r="I412" s="47">
        <f t="shared" si="29"/>
        <v>60</v>
      </c>
      <c r="J412" s="47"/>
      <c r="L412" s="148">
        <f t="shared" si="27"/>
        <v>0</v>
      </c>
      <c r="M412" s="148">
        <f t="shared" si="28"/>
        <v>-1</v>
      </c>
      <c r="O412" s="298"/>
      <c r="P412" s="298"/>
    </row>
    <row r="413" spans="2:18" ht="30.75" x14ac:dyDescent="0.25">
      <c r="B413" s="31" t="s">
        <v>470</v>
      </c>
      <c r="E413" s="9"/>
      <c r="F413" s="153" t="s">
        <v>499</v>
      </c>
      <c r="G413" s="92"/>
      <c r="H413" s="47">
        <v>100</v>
      </c>
      <c r="I413" s="47">
        <f t="shared" si="29"/>
        <v>100</v>
      </c>
      <c r="J413" s="47"/>
      <c r="L413" s="148">
        <f t="shared" si="27"/>
        <v>0</v>
      </c>
      <c r="M413" s="148">
        <f t="shared" si="28"/>
        <v>-1</v>
      </c>
      <c r="O413" s="298" t="s">
        <v>1132</v>
      </c>
      <c r="P413" s="298" t="s">
        <v>1133</v>
      </c>
    </row>
    <row r="414" spans="2:18" ht="30.75" x14ac:dyDescent="0.25">
      <c r="B414" s="31" t="s">
        <v>457</v>
      </c>
      <c r="E414" s="9"/>
      <c r="F414" s="153" t="s">
        <v>499</v>
      </c>
      <c r="G414" s="92"/>
      <c r="H414" s="47">
        <v>500</v>
      </c>
      <c r="I414" s="47">
        <f t="shared" si="29"/>
        <v>500</v>
      </c>
      <c r="J414" s="47"/>
      <c r="L414" s="148">
        <f t="shared" si="27"/>
        <v>0</v>
      </c>
      <c r="M414" s="148">
        <f t="shared" si="28"/>
        <v>-1</v>
      </c>
      <c r="O414" s="298"/>
      <c r="P414" s="298"/>
      <c r="Q414" s="9" t="s">
        <v>265</v>
      </c>
      <c r="R414" s="29" t="s">
        <v>266</v>
      </c>
    </row>
    <row r="415" spans="2:18" ht="45.75" x14ac:dyDescent="0.25">
      <c r="B415" s="31" t="s">
        <v>860</v>
      </c>
      <c r="E415" s="9"/>
      <c r="F415" s="153"/>
      <c r="G415" s="92"/>
      <c r="H415" s="47">
        <v>500</v>
      </c>
      <c r="I415" s="47">
        <f t="shared" si="29"/>
        <v>500</v>
      </c>
      <c r="J415" s="47"/>
      <c r="L415" s="148">
        <f t="shared" si="27"/>
        <v>0</v>
      </c>
      <c r="M415" s="148">
        <f t="shared" si="28"/>
        <v>-1</v>
      </c>
      <c r="O415" s="298"/>
      <c r="P415" s="298"/>
    </row>
    <row r="416" spans="2:18" ht="63" x14ac:dyDescent="0.25">
      <c r="B416" s="31" t="s">
        <v>870</v>
      </c>
      <c r="E416" s="9"/>
      <c r="F416" s="153"/>
      <c r="G416" s="92"/>
      <c r="H416" s="47">
        <v>10</v>
      </c>
      <c r="I416" s="47">
        <f t="shared" si="29"/>
        <v>10</v>
      </c>
      <c r="J416" s="47"/>
      <c r="L416" s="148">
        <f t="shared" si="27"/>
        <v>0</v>
      </c>
      <c r="M416" s="148">
        <f t="shared" si="28"/>
        <v>-1</v>
      </c>
      <c r="O416" s="303" t="s">
        <v>1165</v>
      </c>
      <c r="P416" s="298"/>
    </row>
    <row r="417" spans="1:18" s="40" customFormat="1" x14ac:dyDescent="0.25">
      <c r="A417" s="9"/>
      <c r="B417" s="6"/>
      <c r="C417" s="9"/>
      <c r="D417" s="46"/>
      <c r="E417" s="9"/>
      <c r="F417" s="69"/>
      <c r="G417" s="92"/>
      <c r="H417" s="47"/>
      <c r="I417" s="47"/>
      <c r="J417" s="47"/>
      <c r="K417" s="43"/>
      <c r="L417" s="148"/>
      <c r="M417" s="148"/>
      <c r="N417" s="9"/>
      <c r="O417" s="9"/>
      <c r="P417" s="9"/>
      <c r="Q417" s="32"/>
      <c r="R417" s="32"/>
    </row>
    <row r="418" spans="1:18" s="1" customFormat="1" ht="30.75" x14ac:dyDescent="0.25">
      <c r="A418" s="75"/>
      <c r="B418" s="32" t="s">
        <v>21</v>
      </c>
      <c r="C418" s="9"/>
      <c r="D418" s="46" t="s">
        <v>834</v>
      </c>
      <c r="E418" s="9"/>
      <c r="F418" s="69"/>
      <c r="G418" s="92"/>
      <c r="H418" s="47"/>
      <c r="I418" s="47"/>
      <c r="J418" s="47"/>
      <c r="K418" s="43"/>
      <c r="L418" s="148"/>
      <c r="M418" s="148"/>
      <c r="N418" s="75"/>
      <c r="O418" s="75"/>
      <c r="P418" s="75"/>
      <c r="Q418" s="32"/>
      <c r="R418" s="32"/>
    </row>
    <row r="419" spans="1:18" s="1" customFormat="1" ht="30.75" x14ac:dyDescent="0.25">
      <c r="A419" s="9"/>
      <c r="B419" s="31" t="s">
        <v>920</v>
      </c>
      <c r="C419" s="75"/>
      <c r="D419" s="76"/>
      <c r="E419" s="75"/>
      <c r="F419" s="153" t="s">
        <v>499</v>
      </c>
      <c r="G419" s="92"/>
      <c r="H419" s="47">
        <v>910</v>
      </c>
      <c r="I419" s="47">
        <f>H419</f>
        <v>910</v>
      </c>
      <c r="J419" s="47"/>
      <c r="K419" s="278"/>
      <c r="L419" s="148">
        <f t="shared" si="27"/>
        <v>0</v>
      </c>
      <c r="M419" s="148">
        <f t="shared" si="28"/>
        <v>-1</v>
      </c>
      <c r="N419" s="9"/>
      <c r="O419" s="9"/>
      <c r="P419" s="9"/>
      <c r="Q419" s="32"/>
      <c r="R419" s="32"/>
    </row>
    <row r="420" spans="1:18" s="1" customFormat="1" x14ac:dyDescent="0.25">
      <c r="A420" s="9"/>
      <c r="B420" s="60" t="s">
        <v>138</v>
      </c>
      <c r="C420" s="9"/>
      <c r="D420" s="46"/>
      <c r="E420" s="9"/>
      <c r="F420" s="153" t="s">
        <v>499</v>
      </c>
      <c r="G420" s="92"/>
      <c r="H420" s="47">
        <v>125</v>
      </c>
      <c r="I420" s="47">
        <f t="shared" ref="I420:I427" si="30">H420</f>
        <v>125</v>
      </c>
      <c r="J420" s="47"/>
      <c r="K420" s="43"/>
      <c r="L420" s="148">
        <f t="shared" si="27"/>
        <v>0</v>
      </c>
      <c r="M420" s="148">
        <f t="shared" si="28"/>
        <v>-1</v>
      </c>
      <c r="N420" s="9" t="s">
        <v>6</v>
      </c>
      <c r="O420" s="9"/>
      <c r="P420" s="9"/>
      <c r="Q420" s="32"/>
      <c r="R420" s="32"/>
    </row>
    <row r="421" spans="1:18" s="1" customFormat="1" ht="30.75" x14ac:dyDescent="0.25">
      <c r="A421" s="9"/>
      <c r="B421" s="31" t="s">
        <v>139</v>
      </c>
      <c r="C421" s="9"/>
      <c r="D421" s="46"/>
      <c r="E421" s="9"/>
      <c r="F421" s="153" t="s">
        <v>499</v>
      </c>
      <c r="G421" s="92"/>
      <c r="H421" s="47">
        <v>1000</v>
      </c>
      <c r="I421" s="47">
        <f t="shared" si="30"/>
        <v>1000</v>
      </c>
      <c r="J421" s="47"/>
      <c r="K421" s="43"/>
      <c r="L421" s="148">
        <f t="shared" si="27"/>
        <v>0</v>
      </c>
      <c r="M421" s="148">
        <f t="shared" si="28"/>
        <v>-1</v>
      </c>
      <c r="N421" s="9"/>
      <c r="O421" s="9"/>
      <c r="P421" s="9"/>
      <c r="Q421" s="32"/>
      <c r="R421" s="32"/>
    </row>
    <row r="422" spans="1:18" ht="30.75" x14ac:dyDescent="0.25">
      <c r="B422" s="60" t="s">
        <v>140</v>
      </c>
      <c r="C422" s="1"/>
      <c r="D422" s="48"/>
      <c r="E422" s="1"/>
      <c r="F422" s="153" t="s">
        <v>499</v>
      </c>
      <c r="G422" s="92"/>
      <c r="H422" s="47">
        <v>500</v>
      </c>
      <c r="I422" s="47">
        <f t="shared" si="30"/>
        <v>500</v>
      </c>
      <c r="J422" s="47"/>
      <c r="K422" s="42"/>
      <c r="L422" s="148">
        <f t="shared" si="27"/>
        <v>0</v>
      </c>
      <c r="M422" s="148">
        <f t="shared" si="28"/>
        <v>-1</v>
      </c>
      <c r="Q422" s="32"/>
      <c r="R422" s="32"/>
    </row>
    <row r="423" spans="1:18" x14ac:dyDescent="0.25">
      <c r="B423" s="60" t="s">
        <v>291</v>
      </c>
      <c r="E423" s="9"/>
      <c r="F423" s="153" t="s">
        <v>499</v>
      </c>
      <c r="G423" s="92"/>
      <c r="H423" s="47">
        <v>250</v>
      </c>
      <c r="I423" s="47">
        <f t="shared" si="30"/>
        <v>250</v>
      </c>
      <c r="J423" s="47"/>
      <c r="L423" s="148">
        <f t="shared" si="27"/>
        <v>0</v>
      </c>
      <c r="M423" s="148">
        <f t="shared" si="28"/>
        <v>-1</v>
      </c>
      <c r="Q423" s="32"/>
      <c r="R423" s="32"/>
    </row>
    <row r="424" spans="1:18" ht="30.75" x14ac:dyDescent="0.25">
      <c r="B424" s="60" t="s">
        <v>440</v>
      </c>
      <c r="E424" s="9"/>
      <c r="F424" s="153" t="s">
        <v>499</v>
      </c>
      <c r="G424" s="92"/>
      <c r="H424" s="47">
        <v>325</v>
      </c>
      <c r="I424" s="47">
        <f t="shared" si="30"/>
        <v>325</v>
      </c>
      <c r="J424" s="47"/>
      <c r="L424" s="148">
        <f t="shared" si="27"/>
        <v>0</v>
      </c>
      <c r="M424" s="148">
        <f t="shared" si="28"/>
        <v>-1</v>
      </c>
      <c r="Q424" s="32"/>
      <c r="R424" s="32"/>
    </row>
    <row r="425" spans="1:18" ht="31.5" x14ac:dyDescent="0.25">
      <c r="B425" s="60" t="s">
        <v>919</v>
      </c>
      <c r="E425" s="9"/>
      <c r="F425" s="153" t="s">
        <v>499</v>
      </c>
      <c r="G425" s="92"/>
      <c r="H425" s="47">
        <v>55</v>
      </c>
      <c r="I425" s="47">
        <f t="shared" si="30"/>
        <v>55</v>
      </c>
      <c r="J425" s="47"/>
      <c r="L425" s="148">
        <f t="shared" si="27"/>
        <v>0</v>
      </c>
      <c r="M425" s="148">
        <f t="shared" si="28"/>
        <v>-1</v>
      </c>
      <c r="O425" s="303" t="s">
        <v>1166</v>
      </c>
      <c r="Q425" s="32"/>
      <c r="R425" s="32"/>
    </row>
    <row r="426" spans="1:18" x14ac:dyDescent="0.25">
      <c r="B426" s="60" t="s">
        <v>921</v>
      </c>
      <c r="E426" s="9"/>
      <c r="F426" s="153"/>
      <c r="G426" s="92"/>
      <c r="H426" s="47">
        <v>55</v>
      </c>
      <c r="I426" s="47">
        <f t="shared" si="30"/>
        <v>55</v>
      </c>
      <c r="J426" s="47"/>
      <c r="L426" s="148">
        <f t="shared" si="27"/>
        <v>0</v>
      </c>
      <c r="M426" s="148">
        <f t="shared" si="28"/>
        <v>-1</v>
      </c>
      <c r="Q426" s="32"/>
      <c r="R426" s="32"/>
    </row>
    <row r="427" spans="1:18" x14ac:dyDescent="0.25">
      <c r="B427" s="60" t="s">
        <v>922</v>
      </c>
      <c r="E427" s="9"/>
      <c r="F427" s="153"/>
      <c r="G427" s="92"/>
      <c r="H427" s="47">
        <v>55</v>
      </c>
      <c r="I427" s="47">
        <f t="shared" si="30"/>
        <v>55</v>
      </c>
      <c r="J427" s="47"/>
      <c r="L427" s="148">
        <f t="shared" si="27"/>
        <v>0</v>
      </c>
      <c r="M427" s="148">
        <f t="shared" si="28"/>
        <v>-1</v>
      </c>
      <c r="Q427" s="32"/>
      <c r="R427" s="32"/>
    </row>
    <row r="428" spans="1:18" ht="30.75" x14ac:dyDescent="0.25">
      <c r="B428" s="31" t="s">
        <v>143</v>
      </c>
      <c r="D428" s="43"/>
      <c r="E428" s="9"/>
      <c r="F428" s="153" t="s">
        <v>499</v>
      </c>
      <c r="G428" s="92"/>
      <c r="H428" s="47">
        <v>500</v>
      </c>
      <c r="I428" s="47">
        <f>H428</f>
        <v>500</v>
      </c>
      <c r="J428" s="47"/>
      <c r="L428" s="148">
        <f t="shared" si="27"/>
        <v>0</v>
      </c>
      <c r="M428" s="148">
        <f t="shared" si="28"/>
        <v>-1</v>
      </c>
      <c r="Q428" s="32"/>
      <c r="R428" s="32"/>
    </row>
    <row r="429" spans="1:18" ht="30.75" x14ac:dyDescent="0.25">
      <c r="B429" s="31" t="s">
        <v>876</v>
      </c>
      <c r="D429" s="43"/>
      <c r="E429" s="9"/>
      <c r="F429" s="153"/>
      <c r="G429" s="92"/>
      <c r="H429" s="47">
        <v>500</v>
      </c>
      <c r="I429" s="47">
        <f t="shared" ref="I429:I431" si="31">H429</f>
        <v>500</v>
      </c>
      <c r="J429" s="47"/>
      <c r="L429" s="148">
        <f t="shared" si="27"/>
        <v>0</v>
      </c>
      <c r="M429" s="148">
        <f t="shared" si="28"/>
        <v>-1</v>
      </c>
      <c r="Q429" s="32"/>
      <c r="R429" s="32"/>
    </row>
    <row r="430" spans="1:18" ht="30.75" x14ac:dyDescent="0.25">
      <c r="B430" s="31" t="s">
        <v>877</v>
      </c>
      <c r="D430" s="43"/>
      <c r="E430" s="9"/>
      <c r="F430" s="153"/>
      <c r="G430" s="92"/>
      <c r="H430" s="47">
        <v>500</v>
      </c>
      <c r="I430" s="47">
        <f t="shared" si="31"/>
        <v>500</v>
      </c>
      <c r="J430" s="47"/>
      <c r="L430" s="148">
        <f t="shared" si="27"/>
        <v>0</v>
      </c>
      <c r="M430" s="148">
        <f t="shared" si="28"/>
        <v>-1</v>
      </c>
      <c r="Q430" s="32"/>
      <c r="R430" s="32"/>
    </row>
    <row r="431" spans="1:18" ht="30.75" x14ac:dyDescent="0.25">
      <c r="A431" s="5"/>
      <c r="B431" s="31" t="s">
        <v>144</v>
      </c>
      <c r="E431" s="9"/>
      <c r="F431" s="153" t="s">
        <v>499</v>
      </c>
      <c r="G431" s="92"/>
      <c r="H431" s="47">
        <v>125</v>
      </c>
      <c r="I431" s="47">
        <f t="shared" si="31"/>
        <v>125</v>
      </c>
      <c r="J431" s="47"/>
      <c r="L431" s="148">
        <f t="shared" si="27"/>
        <v>0</v>
      </c>
      <c r="M431" s="148">
        <f t="shared" si="28"/>
        <v>-1</v>
      </c>
      <c r="Q431" s="37" t="s">
        <v>285</v>
      </c>
      <c r="R431" s="29" t="s">
        <v>286</v>
      </c>
    </row>
    <row r="432" spans="1:18" ht="30.75" x14ac:dyDescent="0.25">
      <c r="A432" s="5"/>
      <c r="B432" s="31" t="s">
        <v>1229</v>
      </c>
      <c r="E432" s="9"/>
      <c r="F432" s="153"/>
      <c r="G432" s="92"/>
      <c r="H432" s="47">
        <v>610</v>
      </c>
      <c r="I432" s="47">
        <v>610</v>
      </c>
      <c r="J432" s="47"/>
      <c r="L432" s="148">
        <f t="shared" si="27"/>
        <v>0</v>
      </c>
      <c r="M432" s="148">
        <f t="shared" si="28"/>
        <v>-1</v>
      </c>
      <c r="Q432" s="37"/>
      <c r="R432" s="29"/>
    </row>
    <row r="433" spans="1:18" ht="30.75" x14ac:dyDescent="0.25">
      <c r="A433" s="5"/>
      <c r="B433" s="31" t="s">
        <v>1230</v>
      </c>
      <c r="E433" s="9"/>
      <c r="F433" s="153"/>
      <c r="G433" s="92"/>
      <c r="H433" s="47">
        <v>815</v>
      </c>
      <c r="I433" s="47">
        <v>815</v>
      </c>
      <c r="J433" s="47"/>
      <c r="L433" s="148">
        <f t="shared" si="27"/>
        <v>0</v>
      </c>
      <c r="M433" s="148">
        <f t="shared" si="28"/>
        <v>-1</v>
      </c>
      <c r="Q433" s="37"/>
      <c r="R433" s="29"/>
    </row>
    <row r="434" spans="1:18" ht="30.75" x14ac:dyDescent="0.25">
      <c r="A434" s="5"/>
      <c r="B434" s="31" t="s">
        <v>1231</v>
      </c>
      <c r="E434" s="9"/>
      <c r="F434" s="153"/>
      <c r="G434" s="92"/>
      <c r="H434" s="47">
        <v>250</v>
      </c>
      <c r="I434" s="47">
        <v>250</v>
      </c>
      <c r="J434" s="47"/>
      <c r="L434" s="148">
        <f t="shared" si="27"/>
        <v>0</v>
      </c>
      <c r="M434" s="148">
        <f t="shared" si="28"/>
        <v>-1</v>
      </c>
      <c r="Q434" s="37"/>
      <c r="R434" s="29"/>
    </row>
    <row r="435" spans="1:18" x14ac:dyDescent="0.25">
      <c r="A435" s="5"/>
      <c r="B435" s="31"/>
      <c r="E435" s="9"/>
      <c r="F435" s="153"/>
      <c r="G435" s="92"/>
      <c r="H435" s="47"/>
      <c r="I435" s="47"/>
      <c r="J435" s="47"/>
      <c r="L435" s="148"/>
      <c r="M435" s="148"/>
      <c r="Q435" s="37"/>
      <c r="R435" s="29"/>
    </row>
    <row r="436" spans="1:18" ht="30.75" x14ac:dyDescent="0.25">
      <c r="B436" s="32" t="s">
        <v>22</v>
      </c>
      <c r="D436" s="46" t="s">
        <v>34</v>
      </c>
      <c r="E436" s="9"/>
      <c r="G436" s="92"/>
      <c r="H436" s="47"/>
      <c r="I436" s="47"/>
      <c r="J436" s="47"/>
      <c r="L436" s="148"/>
      <c r="M436" s="148"/>
    </row>
    <row r="437" spans="1:18" ht="15" x14ac:dyDescent="0.2">
      <c r="B437" s="60" t="s">
        <v>145</v>
      </c>
      <c r="E437" s="9"/>
      <c r="G437" s="92"/>
      <c r="H437" s="47"/>
      <c r="I437" s="47"/>
      <c r="J437" s="47"/>
      <c r="L437" s="148"/>
      <c r="M437" s="148"/>
    </row>
    <row r="438" spans="1:18" ht="15" x14ac:dyDescent="0.2">
      <c r="B438" s="31" t="s">
        <v>146</v>
      </c>
      <c r="E438" s="9"/>
      <c r="F438" s="153" t="s">
        <v>499</v>
      </c>
      <c r="G438" s="92"/>
      <c r="H438" s="47">
        <v>500</v>
      </c>
      <c r="I438" s="47">
        <f>H438</f>
        <v>500</v>
      </c>
      <c r="J438" s="47"/>
      <c r="L438" s="148">
        <f t="shared" si="27"/>
        <v>0</v>
      </c>
      <c r="M438" s="148">
        <f t="shared" si="28"/>
        <v>-1</v>
      </c>
    </row>
    <row r="439" spans="1:18" x14ac:dyDescent="0.25">
      <c r="A439" s="40"/>
      <c r="B439" s="31" t="s">
        <v>172</v>
      </c>
      <c r="C439" s="1"/>
      <c r="D439" s="48"/>
      <c r="E439" s="1"/>
      <c r="F439" s="153" t="s">
        <v>499</v>
      </c>
      <c r="G439" s="92"/>
      <c r="H439" s="47">
        <v>30</v>
      </c>
      <c r="I439" s="47">
        <f>H439</f>
        <v>30</v>
      </c>
      <c r="J439" s="47"/>
      <c r="L439" s="148">
        <f t="shared" si="27"/>
        <v>0</v>
      </c>
      <c r="M439" s="148">
        <f t="shared" si="28"/>
        <v>-1</v>
      </c>
      <c r="N439" s="40"/>
      <c r="O439" s="40"/>
      <c r="P439" s="40"/>
    </row>
    <row r="440" spans="1:18" x14ac:dyDescent="0.25">
      <c r="B440" s="31" t="s">
        <v>173</v>
      </c>
      <c r="C440" s="1"/>
      <c r="D440" s="48"/>
      <c r="E440" s="1"/>
      <c r="F440" s="153" t="s">
        <v>499</v>
      </c>
      <c r="G440" s="92"/>
      <c r="H440" s="47">
        <v>50</v>
      </c>
      <c r="I440" s="47">
        <f>H440</f>
        <v>50</v>
      </c>
      <c r="J440" s="47"/>
      <c r="L440" s="148">
        <f t="shared" si="27"/>
        <v>0</v>
      </c>
      <c r="M440" s="148">
        <f t="shared" si="28"/>
        <v>-1</v>
      </c>
      <c r="N440" s="1"/>
      <c r="O440" s="1"/>
      <c r="P440" s="1"/>
    </row>
    <row r="441" spans="1:18" ht="63" x14ac:dyDescent="0.25">
      <c r="B441" s="31" t="s">
        <v>853</v>
      </c>
      <c r="C441" s="1"/>
      <c r="D441" s="48"/>
      <c r="E441" s="1"/>
      <c r="F441" s="153"/>
      <c r="G441" s="92"/>
      <c r="H441" s="47">
        <v>100</v>
      </c>
      <c r="I441" s="47">
        <f>H441</f>
        <v>100</v>
      </c>
      <c r="J441" s="47"/>
      <c r="L441" s="148">
        <f t="shared" si="27"/>
        <v>0</v>
      </c>
      <c r="M441" s="148">
        <f t="shared" si="28"/>
        <v>-1</v>
      </c>
      <c r="N441" s="1"/>
      <c r="O441" s="303" t="s">
        <v>1167</v>
      </c>
      <c r="P441" s="1"/>
    </row>
    <row r="442" spans="1:18" x14ac:dyDescent="0.25">
      <c r="B442" s="31" t="s">
        <v>869</v>
      </c>
      <c r="C442" s="1"/>
      <c r="D442" s="48"/>
      <c r="E442" s="1"/>
      <c r="F442" s="153"/>
      <c r="G442" s="92"/>
      <c r="H442" s="47">
        <v>756</v>
      </c>
      <c r="I442" s="47">
        <v>756</v>
      </c>
      <c r="J442" s="47"/>
      <c r="L442" s="148">
        <f t="shared" si="27"/>
        <v>0</v>
      </c>
      <c r="M442" s="148">
        <f t="shared" si="28"/>
        <v>-1</v>
      </c>
      <c r="N442" s="1"/>
      <c r="O442" s="1"/>
      <c r="P442" s="1"/>
    </row>
    <row r="443" spans="1:18" x14ac:dyDescent="0.25">
      <c r="B443" s="31"/>
      <c r="C443" s="1"/>
      <c r="D443" s="48"/>
      <c r="E443" s="1"/>
      <c r="F443" s="153"/>
      <c r="G443" s="92"/>
      <c r="H443" s="264"/>
      <c r="I443" s="264"/>
      <c r="J443" s="264"/>
      <c r="L443" s="148"/>
      <c r="M443" s="148"/>
      <c r="N443" s="1"/>
      <c r="O443" s="1"/>
      <c r="P443" s="1"/>
    </row>
    <row r="444" spans="1:18" ht="31.5" x14ac:dyDescent="0.25">
      <c r="B444" s="32" t="s">
        <v>891</v>
      </c>
      <c r="C444" s="1"/>
      <c r="D444" s="46" t="s">
        <v>892</v>
      </c>
      <c r="E444" s="1"/>
      <c r="F444" s="5"/>
      <c r="G444" s="92"/>
      <c r="H444" s="47"/>
      <c r="I444" s="47"/>
      <c r="J444" s="47"/>
      <c r="K444" s="42"/>
      <c r="L444" s="148"/>
      <c r="M444" s="148"/>
    </row>
    <row r="445" spans="1:18" x14ac:dyDescent="0.25">
      <c r="B445" s="35" t="s">
        <v>1249</v>
      </c>
      <c r="C445" s="1"/>
      <c r="E445" s="1"/>
      <c r="F445" s="5"/>
      <c r="G445" s="92">
        <v>7</v>
      </c>
      <c r="H445" s="47">
        <v>0</v>
      </c>
      <c r="I445" s="47">
        <v>450</v>
      </c>
      <c r="J445" s="47">
        <v>450</v>
      </c>
      <c r="K445" s="42"/>
      <c r="L445" s="148" t="s">
        <v>1250</v>
      </c>
      <c r="M445" s="148">
        <v>0</v>
      </c>
    </row>
    <row r="446" spans="1:18" ht="30.75" x14ac:dyDescent="0.25">
      <c r="B446" s="35" t="s">
        <v>889</v>
      </c>
      <c r="C446" s="1"/>
      <c r="E446" s="1"/>
      <c r="F446" s="69" t="s">
        <v>499</v>
      </c>
      <c r="G446" s="92">
        <v>1</v>
      </c>
      <c r="H446" s="47">
        <v>39</v>
      </c>
      <c r="I446" s="47">
        <v>39</v>
      </c>
      <c r="J446" s="47">
        <v>39</v>
      </c>
      <c r="K446" s="42"/>
      <c r="L446" s="148">
        <f t="shared" si="27"/>
        <v>0</v>
      </c>
      <c r="M446" s="148">
        <f t="shared" si="28"/>
        <v>0</v>
      </c>
      <c r="O446" s="304" t="s">
        <v>1168</v>
      </c>
    </row>
    <row r="447" spans="1:18" ht="30.75" x14ac:dyDescent="0.25">
      <c r="B447" s="35" t="s">
        <v>1247</v>
      </c>
      <c r="C447" s="1"/>
      <c r="E447" s="1"/>
      <c r="F447" s="69" t="s">
        <v>499</v>
      </c>
      <c r="G447" s="92">
        <v>1</v>
      </c>
      <c r="H447" s="47">
        <v>59</v>
      </c>
      <c r="I447" s="47">
        <v>59</v>
      </c>
      <c r="J447" s="47">
        <v>59</v>
      </c>
      <c r="K447" s="42"/>
      <c r="L447" s="148">
        <f t="shared" si="27"/>
        <v>0</v>
      </c>
      <c r="M447" s="148">
        <f t="shared" si="28"/>
        <v>0</v>
      </c>
    </row>
    <row r="448" spans="1:18" x14ac:dyDescent="0.25">
      <c r="B448" s="35" t="s">
        <v>881</v>
      </c>
      <c r="C448" s="1"/>
      <c r="E448" s="1"/>
      <c r="F448" s="69" t="s">
        <v>499</v>
      </c>
      <c r="G448" s="92">
        <v>1</v>
      </c>
      <c r="H448" s="47">
        <v>99</v>
      </c>
      <c r="I448" s="47">
        <v>99</v>
      </c>
      <c r="J448" s="47">
        <v>99</v>
      </c>
      <c r="K448" s="42"/>
      <c r="L448" s="148">
        <f t="shared" si="27"/>
        <v>0</v>
      </c>
      <c r="M448" s="148">
        <f t="shared" si="28"/>
        <v>0</v>
      </c>
    </row>
    <row r="449" spans="2:18" x14ac:dyDescent="0.25">
      <c r="B449" s="35" t="s">
        <v>882</v>
      </c>
      <c r="C449" s="1"/>
      <c r="E449" s="1"/>
      <c r="F449" s="69" t="s">
        <v>499</v>
      </c>
      <c r="G449" s="92">
        <v>1</v>
      </c>
      <c r="H449" s="47">
        <v>99</v>
      </c>
      <c r="I449" s="47">
        <v>99</v>
      </c>
      <c r="J449" s="47">
        <v>99</v>
      </c>
      <c r="K449" s="42"/>
      <c r="L449" s="148">
        <f t="shared" si="27"/>
        <v>0</v>
      </c>
      <c r="M449" s="148">
        <f t="shared" si="28"/>
        <v>0</v>
      </c>
    </row>
    <row r="450" spans="2:18" ht="45.75" x14ac:dyDescent="0.25">
      <c r="B450" s="35" t="s">
        <v>1248</v>
      </c>
      <c r="C450" s="1"/>
      <c r="D450" s="48"/>
      <c r="E450" s="1"/>
      <c r="F450" s="69" t="s">
        <v>499</v>
      </c>
      <c r="G450" s="92">
        <v>1</v>
      </c>
      <c r="H450" s="47">
        <v>49</v>
      </c>
      <c r="I450" s="47">
        <v>49</v>
      </c>
      <c r="J450" s="47">
        <v>49</v>
      </c>
      <c r="K450" s="42"/>
      <c r="L450" s="148">
        <f t="shared" ref="L450:L487" si="32">(I450-H450)/H450</f>
        <v>0</v>
      </c>
      <c r="M450" s="148">
        <f t="shared" ref="M450:M487" si="33">(J450-I450)/I450</f>
        <v>0</v>
      </c>
    </row>
    <row r="451" spans="2:18" ht="45.75" x14ac:dyDescent="0.25">
      <c r="B451" s="35" t="s">
        <v>890</v>
      </c>
      <c r="C451" s="1"/>
      <c r="D451" s="48"/>
      <c r="E451" s="1"/>
      <c r="G451" s="92">
        <v>1</v>
      </c>
      <c r="H451" s="47" t="s">
        <v>893</v>
      </c>
      <c r="I451" s="47" t="s">
        <v>893</v>
      </c>
      <c r="J451" s="47" t="s">
        <v>893</v>
      </c>
      <c r="K451" s="42"/>
      <c r="L451" s="148">
        <v>0</v>
      </c>
      <c r="M451" s="148">
        <v>0</v>
      </c>
    </row>
    <row r="452" spans="2:18" x14ac:dyDescent="0.25">
      <c r="B452" s="35" t="s">
        <v>1170</v>
      </c>
      <c r="C452" s="1"/>
      <c r="D452" s="48"/>
      <c r="E452" s="1"/>
      <c r="G452" s="92">
        <v>1</v>
      </c>
      <c r="H452" s="47">
        <v>50</v>
      </c>
      <c r="I452" s="47">
        <v>50</v>
      </c>
      <c r="J452" s="47">
        <v>50</v>
      </c>
      <c r="K452" s="42"/>
      <c r="L452" s="148">
        <f t="shared" si="32"/>
        <v>0</v>
      </c>
      <c r="M452" s="148">
        <f t="shared" si="33"/>
        <v>0</v>
      </c>
    </row>
    <row r="453" spans="2:18" x14ac:dyDescent="0.25">
      <c r="B453" s="41"/>
      <c r="C453" s="1"/>
      <c r="D453" s="48"/>
      <c r="E453" s="1"/>
      <c r="F453" s="5"/>
      <c r="G453" s="92"/>
      <c r="H453" s="47"/>
      <c r="I453" s="47"/>
      <c r="J453" s="47"/>
      <c r="K453" s="42"/>
      <c r="L453" s="148"/>
      <c r="M453" s="148"/>
    </row>
    <row r="454" spans="2:18" ht="31.5" x14ac:dyDescent="0.25">
      <c r="B454" s="32" t="s">
        <v>357</v>
      </c>
      <c r="D454" s="46" t="s">
        <v>43</v>
      </c>
      <c r="E454" s="9"/>
      <c r="G454" s="92"/>
      <c r="H454" s="47"/>
      <c r="I454" s="47"/>
      <c r="J454" s="47"/>
      <c r="L454" s="148"/>
      <c r="M454" s="148"/>
    </row>
    <row r="455" spans="2:18" ht="15" x14ac:dyDescent="0.2">
      <c r="B455" s="60" t="s">
        <v>356</v>
      </c>
      <c r="E455" s="9"/>
      <c r="G455" s="92"/>
      <c r="H455" s="47"/>
      <c r="I455" s="47"/>
      <c r="J455" s="47"/>
      <c r="L455" s="148"/>
      <c r="M455" s="148"/>
      <c r="Q455" s="9"/>
      <c r="R455" s="9"/>
    </row>
    <row r="456" spans="2:18" ht="15" x14ac:dyDescent="0.2">
      <c r="B456" s="31" t="s">
        <v>146</v>
      </c>
      <c r="E456" s="9"/>
      <c r="F456" s="153" t="s">
        <v>499</v>
      </c>
      <c r="G456" s="92"/>
      <c r="H456" s="47">
        <v>500</v>
      </c>
      <c r="I456" s="47">
        <v>500</v>
      </c>
      <c r="J456" s="47"/>
      <c r="L456" s="148">
        <f t="shared" si="32"/>
        <v>0</v>
      </c>
      <c r="M456" s="148">
        <f t="shared" si="33"/>
        <v>-1</v>
      </c>
    </row>
    <row r="457" spans="2:18" ht="15" x14ac:dyDescent="0.2">
      <c r="B457" s="31" t="s">
        <v>54</v>
      </c>
      <c r="E457" s="9"/>
      <c r="F457" s="153" t="s">
        <v>499</v>
      </c>
      <c r="G457" s="92"/>
      <c r="H457" s="47">
        <v>106</v>
      </c>
      <c r="I457" s="47">
        <v>110</v>
      </c>
      <c r="J457" s="47"/>
      <c r="L457" s="148">
        <f t="shared" si="32"/>
        <v>3.7735849056603772E-2</v>
      </c>
      <c r="M457" s="148">
        <f t="shared" si="33"/>
        <v>-1</v>
      </c>
      <c r="Q457" s="9" t="s">
        <v>279</v>
      </c>
      <c r="R457" s="29" t="s">
        <v>280</v>
      </c>
    </row>
    <row r="458" spans="2:18" ht="15" x14ac:dyDescent="0.2">
      <c r="B458" s="31" t="s">
        <v>162</v>
      </c>
      <c r="E458" s="9"/>
      <c r="F458" s="153" t="s">
        <v>499</v>
      </c>
      <c r="G458" s="92"/>
      <c r="H458" s="47">
        <v>53</v>
      </c>
      <c r="I458" s="47">
        <v>55</v>
      </c>
      <c r="J458" s="47"/>
      <c r="L458" s="148">
        <f t="shared" si="32"/>
        <v>3.7735849056603772E-2</v>
      </c>
      <c r="M458" s="148">
        <f t="shared" si="33"/>
        <v>-1</v>
      </c>
    </row>
    <row r="459" spans="2:18" ht="30" x14ac:dyDescent="0.2">
      <c r="B459" s="31" t="s">
        <v>174</v>
      </c>
      <c r="E459" s="9"/>
      <c r="F459" s="153" t="s">
        <v>499</v>
      </c>
      <c r="G459" s="92"/>
      <c r="H459" s="47">
        <v>530</v>
      </c>
      <c r="I459" s="47">
        <v>545</v>
      </c>
      <c r="J459" s="47"/>
      <c r="L459" s="148">
        <f t="shared" si="32"/>
        <v>2.8301886792452831E-2</v>
      </c>
      <c r="M459" s="148">
        <f t="shared" si="33"/>
        <v>-1</v>
      </c>
    </row>
    <row r="460" spans="2:18" ht="30" x14ac:dyDescent="0.2">
      <c r="B460" s="31" t="s">
        <v>175</v>
      </c>
      <c r="E460" s="9"/>
      <c r="F460" s="153" t="s">
        <v>499</v>
      </c>
      <c r="G460" s="92"/>
      <c r="H460" s="47">
        <v>106</v>
      </c>
      <c r="I460" s="47">
        <v>110</v>
      </c>
      <c r="J460" s="47"/>
      <c r="L460" s="148">
        <f t="shared" si="32"/>
        <v>3.7735849056603772E-2</v>
      </c>
      <c r="M460" s="148">
        <f t="shared" si="33"/>
        <v>-1</v>
      </c>
    </row>
    <row r="461" spans="2:18" ht="15" x14ac:dyDescent="0.2">
      <c r="B461" s="31" t="s">
        <v>153</v>
      </c>
      <c r="E461" s="9"/>
      <c r="F461" s="153" t="s">
        <v>499</v>
      </c>
      <c r="G461" s="92"/>
      <c r="H461" s="47">
        <v>132</v>
      </c>
      <c r="I461" s="47">
        <v>135</v>
      </c>
      <c r="J461" s="47"/>
      <c r="L461" s="148">
        <f t="shared" si="32"/>
        <v>2.2727272727272728E-2</v>
      </c>
      <c r="M461" s="148">
        <f t="shared" si="33"/>
        <v>-1</v>
      </c>
    </row>
    <row r="462" spans="2:18" ht="15" x14ac:dyDescent="0.2">
      <c r="B462" s="31" t="s">
        <v>154</v>
      </c>
      <c r="E462" s="9"/>
      <c r="F462" s="153" t="s">
        <v>499</v>
      </c>
      <c r="G462" s="92"/>
      <c r="H462" s="47">
        <v>53</v>
      </c>
      <c r="I462" s="47">
        <v>55</v>
      </c>
      <c r="J462" s="47"/>
      <c r="L462" s="148">
        <f t="shared" si="32"/>
        <v>3.7735849056603772E-2</v>
      </c>
      <c r="M462" s="148">
        <f t="shared" si="33"/>
        <v>-1</v>
      </c>
    </row>
    <row r="463" spans="2:18" ht="15" x14ac:dyDescent="0.2">
      <c r="B463" s="31" t="s">
        <v>155</v>
      </c>
      <c r="E463" s="9"/>
      <c r="F463" s="153" t="s">
        <v>499</v>
      </c>
      <c r="G463" s="92"/>
      <c r="H463" s="47">
        <v>79.5</v>
      </c>
      <c r="I463" s="47">
        <v>82</v>
      </c>
      <c r="J463" s="47"/>
      <c r="L463" s="148">
        <f t="shared" si="32"/>
        <v>3.1446540880503145E-2</v>
      </c>
      <c r="M463" s="148">
        <f t="shared" si="33"/>
        <v>-1</v>
      </c>
    </row>
    <row r="464" spans="2:18" ht="15" x14ac:dyDescent="0.2">
      <c r="B464" s="290" t="s">
        <v>354</v>
      </c>
      <c r="E464" s="9"/>
      <c r="F464" s="153" t="s">
        <v>499</v>
      </c>
      <c r="G464" s="92"/>
      <c r="H464" s="47">
        <v>26.5</v>
      </c>
      <c r="I464" s="47">
        <v>27</v>
      </c>
      <c r="J464" s="47"/>
      <c r="L464" s="148">
        <f t="shared" si="32"/>
        <v>1.8867924528301886E-2</v>
      </c>
      <c r="M464" s="148">
        <f t="shared" si="33"/>
        <v>-1</v>
      </c>
    </row>
    <row r="465" spans="2:26" ht="15" x14ac:dyDescent="0.2">
      <c r="B465" s="290" t="s">
        <v>434</v>
      </c>
      <c r="E465" s="9"/>
      <c r="F465" s="153" t="s">
        <v>499</v>
      </c>
      <c r="G465" s="92"/>
      <c r="H465" s="47">
        <v>385</v>
      </c>
      <c r="I465" s="47">
        <v>395</v>
      </c>
      <c r="J465" s="47"/>
      <c r="L465" s="148">
        <f t="shared" si="32"/>
        <v>2.5974025974025976E-2</v>
      </c>
      <c r="M465" s="148">
        <f t="shared" si="33"/>
        <v>-1</v>
      </c>
    </row>
    <row r="466" spans="2:26" ht="15" x14ac:dyDescent="0.2">
      <c r="B466" s="290" t="s">
        <v>355</v>
      </c>
      <c r="E466" s="9"/>
      <c r="F466" s="153" t="s">
        <v>499</v>
      </c>
      <c r="G466" s="92"/>
      <c r="H466" s="47">
        <v>318</v>
      </c>
      <c r="I466" s="47">
        <v>330</v>
      </c>
      <c r="J466" s="47"/>
      <c r="L466" s="148">
        <f t="shared" si="32"/>
        <v>3.7735849056603772E-2</v>
      </c>
      <c r="M466" s="148">
        <f t="shared" si="33"/>
        <v>-1</v>
      </c>
      <c r="Q466"/>
      <c r="R466"/>
      <c r="S466"/>
      <c r="T466"/>
      <c r="U466"/>
    </row>
    <row r="467" spans="2:26" ht="12.75" customHeight="1" x14ac:dyDescent="0.2">
      <c r="B467" s="31" t="s">
        <v>613</v>
      </c>
      <c r="E467" s="9"/>
      <c r="F467" s="153" t="s">
        <v>499</v>
      </c>
      <c r="G467" s="92"/>
      <c r="H467" s="47">
        <v>42</v>
      </c>
      <c r="I467" s="47">
        <v>44</v>
      </c>
      <c r="J467" s="47"/>
      <c r="K467" s="3"/>
      <c r="L467" s="148">
        <f t="shared" si="32"/>
        <v>4.7619047619047616E-2</v>
      </c>
      <c r="M467" s="148">
        <f t="shared" si="33"/>
        <v>-1</v>
      </c>
      <c r="O467" s="9" t="s">
        <v>1169</v>
      </c>
      <c r="Q467"/>
      <c r="R467"/>
      <c r="S467"/>
      <c r="T467"/>
      <c r="U467"/>
    </row>
    <row r="468" spans="2:26" ht="15" x14ac:dyDescent="0.2">
      <c r="B468" s="31"/>
      <c r="E468" s="9"/>
      <c r="G468" s="92"/>
      <c r="H468" s="47"/>
      <c r="I468" s="47"/>
      <c r="J468" s="47"/>
      <c r="L468" s="148"/>
      <c r="M468" s="148"/>
      <c r="Q468"/>
      <c r="R468"/>
      <c r="S468"/>
      <c r="T468"/>
      <c r="U468"/>
    </row>
    <row r="469" spans="2:26" ht="31.5" x14ac:dyDescent="0.25">
      <c r="B469" s="112" t="s">
        <v>371</v>
      </c>
      <c r="E469" s="9"/>
      <c r="G469" s="92"/>
      <c r="H469" s="47"/>
      <c r="I469" s="47"/>
      <c r="J469" s="47"/>
      <c r="L469" s="148"/>
      <c r="M469" s="148"/>
      <c r="Q469"/>
      <c r="R469"/>
      <c r="S469"/>
      <c r="T469"/>
      <c r="U469"/>
    </row>
    <row r="470" spans="2:26" ht="15" x14ac:dyDescent="0.2">
      <c r="B470" s="31" t="s">
        <v>352</v>
      </c>
      <c r="E470" s="9"/>
      <c r="F470" s="153" t="s">
        <v>499</v>
      </c>
      <c r="G470" s="92"/>
      <c r="H470" s="47">
        <v>520</v>
      </c>
      <c r="I470" s="47">
        <v>520</v>
      </c>
      <c r="J470" s="47"/>
      <c r="L470" s="148">
        <f t="shared" si="32"/>
        <v>0</v>
      </c>
      <c r="M470" s="148">
        <f t="shared" si="33"/>
        <v>-1</v>
      </c>
      <c r="Q470"/>
      <c r="R470"/>
      <c r="S470"/>
      <c r="T470"/>
      <c r="U470"/>
    </row>
    <row r="471" spans="2:26" ht="15" x14ac:dyDescent="0.2">
      <c r="B471" s="31" t="s">
        <v>359</v>
      </c>
      <c r="E471" s="9"/>
      <c r="F471" s="153" t="s">
        <v>499</v>
      </c>
      <c r="G471" s="92"/>
      <c r="H471" s="47">
        <v>547</v>
      </c>
      <c r="I471" s="47">
        <v>550</v>
      </c>
      <c r="J471" s="47"/>
      <c r="L471" s="148">
        <f t="shared" si="32"/>
        <v>5.4844606946983544E-3</v>
      </c>
      <c r="M471" s="148">
        <f t="shared" si="33"/>
        <v>-1</v>
      </c>
      <c r="Q471"/>
      <c r="R471"/>
      <c r="S471"/>
      <c r="T471"/>
      <c r="U471"/>
    </row>
    <row r="472" spans="2:26" ht="15" x14ac:dyDescent="0.2">
      <c r="B472" s="31" t="s">
        <v>861</v>
      </c>
      <c r="E472" s="9"/>
      <c r="F472" s="153" t="s">
        <v>499</v>
      </c>
      <c r="G472" s="92"/>
      <c r="H472" s="47">
        <v>375</v>
      </c>
      <c r="I472" s="47">
        <v>375</v>
      </c>
      <c r="J472" s="47"/>
      <c r="L472" s="148">
        <f t="shared" si="32"/>
        <v>0</v>
      </c>
      <c r="M472" s="148">
        <f t="shared" si="33"/>
        <v>-1</v>
      </c>
      <c r="Q472"/>
      <c r="R472"/>
      <c r="S472"/>
      <c r="T472"/>
      <c r="U472"/>
    </row>
    <row r="473" spans="2:26" ht="15" x14ac:dyDescent="0.2">
      <c r="B473" s="31"/>
      <c r="E473" s="9"/>
      <c r="F473" s="153"/>
      <c r="G473" s="92"/>
      <c r="H473" s="47"/>
      <c r="I473" s="47"/>
      <c r="J473" s="47"/>
      <c r="L473" s="148"/>
      <c r="M473" s="148"/>
      <c r="Q473"/>
      <c r="R473"/>
      <c r="S473"/>
      <c r="T473"/>
      <c r="U473"/>
    </row>
    <row r="474" spans="2:26" ht="31.5" x14ac:dyDescent="0.25">
      <c r="B474" s="112" t="s">
        <v>1232</v>
      </c>
      <c r="E474" s="9"/>
      <c r="F474" s="153"/>
      <c r="G474" s="92"/>
      <c r="H474" s="47"/>
      <c r="I474" s="47"/>
      <c r="J474" s="47"/>
      <c r="L474" s="148"/>
      <c r="M474" s="148"/>
      <c r="Q474"/>
      <c r="R474"/>
      <c r="S474"/>
      <c r="T474"/>
      <c r="U474"/>
    </row>
    <row r="475" spans="2:26" ht="15" x14ac:dyDescent="0.2">
      <c r="B475" s="31" t="s">
        <v>1233</v>
      </c>
      <c r="E475" s="9"/>
      <c r="F475" s="153"/>
      <c r="G475" s="92"/>
      <c r="H475" s="47">
        <v>86.4</v>
      </c>
      <c r="I475" s="47">
        <v>86.4</v>
      </c>
      <c r="J475" s="47"/>
      <c r="L475" s="148">
        <f t="shared" si="32"/>
        <v>0</v>
      </c>
      <c r="M475" s="148">
        <f t="shared" si="33"/>
        <v>-1</v>
      </c>
      <c r="Q475"/>
      <c r="R475"/>
      <c r="S475"/>
      <c r="T475"/>
      <c r="U475"/>
    </row>
    <row r="476" spans="2:26" ht="15" x14ac:dyDescent="0.2">
      <c r="B476" s="31" t="s">
        <v>1234</v>
      </c>
      <c r="E476" s="9"/>
      <c r="F476" s="153"/>
      <c r="G476" s="92"/>
      <c r="H476" s="47">
        <v>45.9</v>
      </c>
      <c r="I476" s="47">
        <v>45.9</v>
      </c>
      <c r="J476" s="47"/>
      <c r="L476" s="148">
        <f t="shared" si="32"/>
        <v>0</v>
      </c>
      <c r="M476" s="148">
        <f t="shared" si="33"/>
        <v>-1</v>
      </c>
      <c r="Q476"/>
      <c r="R476"/>
      <c r="S476"/>
      <c r="T476"/>
      <c r="U476"/>
    </row>
    <row r="477" spans="2:26" ht="15" x14ac:dyDescent="0.2">
      <c r="B477" s="31" t="s">
        <v>1235</v>
      </c>
      <c r="E477" s="9"/>
      <c r="F477" s="153"/>
      <c r="G477" s="92"/>
      <c r="H477" s="47">
        <v>45.9</v>
      </c>
      <c r="I477" s="47">
        <v>45.9</v>
      </c>
      <c r="J477" s="47"/>
      <c r="L477" s="148">
        <f t="shared" si="32"/>
        <v>0</v>
      </c>
      <c r="M477" s="148">
        <f t="shared" si="33"/>
        <v>-1</v>
      </c>
      <c r="Q477"/>
      <c r="R477"/>
      <c r="S477"/>
      <c r="T477"/>
      <c r="U477"/>
    </row>
    <row r="478" spans="2:26" ht="15" x14ac:dyDescent="0.2">
      <c r="B478" s="31"/>
      <c r="E478" s="9"/>
      <c r="F478" s="153"/>
      <c r="G478" s="92"/>
      <c r="H478" s="47"/>
      <c r="I478" s="47"/>
      <c r="J478" s="47"/>
      <c r="L478" s="148"/>
      <c r="M478" s="148"/>
      <c r="Q478"/>
      <c r="R478"/>
      <c r="S478"/>
      <c r="T478"/>
      <c r="U478"/>
    </row>
    <row r="479" spans="2:26" ht="47.25" x14ac:dyDescent="0.25">
      <c r="B479" s="113" t="s">
        <v>841</v>
      </c>
      <c r="D479" s="43" t="s">
        <v>40</v>
      </c>
      <c r="E479" s="9"/>
      <c r="F479" s="153"/>
      <c r="G479" s="92"/>
      <c r="H479" s="47"/>
      <c r="I479" s="47"/>
      <c r="J479" s="47"/>
      <c r="L479" s="148"/>
      <c r="M479" s="148"/>
      <c r="Q479"/>
      <c r="R479"/>
      <c r="S479"/>
      <c r="T479"/>
      <c r="U479"/>
    </row>
    <row r="480" spans="2:26" ht="15" x14ac:dyDescent="0.2">
      <c r="B480" s="60" t="s">
        <v>842</v>
      </c>
      <c r="E480" s="9"/>
      <c r="F480" s="153" t="s">
        <v>499</v>
      </c>
      <c r="G480" s="92"/>
      <c r="H480" s="47">
        <v>5120</v>
      </c>
      <c r="I480" s="47">
        <v>5375</v>
      </c>
      <c r="J480" s="47"/>
      <c r="L480" s="148">
        <f t="shared" si="32"/>
        <v>4.98046875E-2</v>
      </c>
      <c r="M480" s="148">
        <f t="shared" si="33"/>
        <v>-1</v>
      </c>
      <c r="O480" s="47"/>
      <c r="Q480" s="46"/>
      <c r="R480" s="9"/>
      <c r="S480" s="153"/>
      <c r="T480" s="92"/>
      <c r="U480" s="47"/>
      <c r="V480" s="47"/>
      <c r="W480" s="47"/>
      <c r="X480" s="43"/>
      <c r="Y480" s="148"/>
      <c r="Z480" s="148"/>
    </row>
    <row r="481" spans="1:26" ht="15" x14ac:dyDescent="0.2">
      <c r="B481" s="60" t="s">
        <v>843</v>
      </c>
      <c r="E481" s="9"/>
      <c r="F481" s="153" t="s">
        <v>499</v>
      </c>
      <c r="G481" s="92"/>
      <c r="H481" s="47">
        <v>5320</v>
      </c>
      <c r="I481" s="47">
        <v>5575</v>
      </c>
      <c r="J481" s="47"/>
      <c r="L481" s="148">
        <f t="shared" si="32"/>
        <v>4.7932330827067667E-2</v>
      </c>
      <c r="M481" s="148">
        <f t="shared" si="33"/>
        <v>-1</v>
      </c>
      <c r="O481" s="47"/>
      <c r="Q481" s="46"/>
      <c r="R481" s="9"/>
      <c r="S481" s="153"/>
      <c r="T481" s="92"/>
      <c r="U481" s="47"/>
      <c r="V481" s="47"/>
      <c r="W481" s="47"/>
      <c r="X481" s="43"/>
      <c r="Y481" s="148"/>
      <c r="Z481" s="148"/>
    </row>
    <row r="482" spans="1:26" ht="15" x14ac:dyDescent="0.2">
      <c r="B482" s="60" t="s">
        <v>844</v>
      </c>
      <c r="E482" s="9"/>
      <c r="F482" s="153" t="s">
        <v>499</v>
      </c>
      <c r="G482" s="92"/>
      <c r="H482" s="47">
        <v>5520</v>
      </c>
      <c r="I482" s="47">
        <v>5775</v>
      </c>
      <c r="J482" s="47"/>
      <c r="L482" s="148">
        <f t="shared" si="32"/>
        <v>4.619565217391304E-2</v>
      </c>
      <c r="M482" s="148">
        <f t="shared" si="33"/>
        <v>-1</v>
      </c>
      <c r="O482" s="47"/>
      <c r="Q482" s="46"/>
      <c r="R482" s="9"/>
      <c r="S482" s="153"/>
      <c r="T482" s="92"/>
      <c r="U482" s="47"/>
      <c r="V482" s="47"/>
      <c r="W482" s="47"/>
      <c r="X482" s="43"/>
      <c r="Y482" s="148"/>
      <c r="Z482" s="148"/>
    </row>
    <row r="483" spans="1:26" ht="15" x14ac:dyDescent="0.2">
      <c r="B483" s="60" t="s">
        <v>845</v>
      </c>
      <c r="E483" s="9"/>
      <c r="F483" s="153" t="s">
        <v>499</v>
      </c>
      <c r="G483" s="92"/>
      <c r="H483" s="47">
        <v>5720</v>
      </c>
      <c r="I483" s="47">
        <v>5975</v>
      </c>
      <c r="J483" s="47"/>
      <c r="L483" s="148">
        <f t="shared" si="32"/>
        <v>4.4580419580419584E-2</v>
      </c>
      <c r="M483" s="148">
        <f t="shared" si="33"/>
        <v>-1</v>
      </c>
      <c r="O483" s="47"/>
      <c r="Q483" s="46"/>
      <c r="R483" s="9"/>
      <c r="S483" s="153"/>
      <c r="T483" s="92"/>
      <c r="U483" s="47"/>
      <c r="V483" s="47"/>
      <c r="W483" s="47"/>
      <c r="X483" s="43"/>
      <c r="Y483" s="148"/>
      <c r="Z483" s="148"/>
    </row>
    <row r="484" spans="1:26" ht="15" x14ac:dyDescent="0.2">
      <c r="B484" s="60" t="s">
        <v>846</v>
      </c>
      <c r="E484" s="9"/>
      <c r="F484" s="153" t="s">
        <v>499</v>
      </c>
      <c r="G484" s="92"/>
      <c r="H484" s="47">
        <v>3200</v>
      </c>
      <c r="I484" s="47">
        <v>3230</v>
      </c>
      <c r="J484" s="47"/>
      <c r="L484" s="148">
        <f t="shared" si="32"/>
        <v>9.3749999999999997E-3</v>
      </c>
      <c r="M484" s="148">
        <f t="shared" si="33"/>
        <v>-1</v>
      </c>
      <c r="O484" s="47"/>
      <c r="Q484" s="46"/>
      <c r="R484" s="9"/>
      <c r="S484" s="153"/>
      <c r="T484" s="92"/>
      <c r="U484" s="47"/>
      <c r="V484" s="47"/>
      <c r="W484" s="47"/>
      <c r="X484" s="43"/>
      <c r="Y484" s="148"/>
      <c r="Z484" s="148"/>
    </row>
    <row r="485" spans="1:26" ht="15" x14ac:dyDescent="0.2">
      <c r="B485" s="60" t="s">
        <v>847</v>
      </c>
      <c r="E485" s="9"/>
      <c r="F485" s="153" t="s">
        <v>499</v>
      </c>
      <c r="G485" s="92"/>
      <c r="H485" s="47">
        <v>3400</v>
      </c>
      <c r="I485" s="47">
        <v>3430</v>
      </c>
      <c r="J485" s="47"/>
      <c r="L485" s="148">
        <f t="shared" si="32"/>
        <v>8.8235294117647058E-3</v>
      </c>
      <c r="M485" s="148">
        <f t="shared" si="33"/>
        <v>-1</v>
      </c>
      <c r="O485" s="47"/>
      <c r="Q485" s="46"/>
      <c r="R485" s="9"/>
      <c r="S485" s="153"/>
      <c r="T485" s="92"/>
      <c r="U485" s="47"/>
      <c r="V485" s="47"/>
      <c r="W485" s="47"/>
      <c r="X485" s="43"/>
      <c r="Y485" s="148"/>
      <c r="Z485" s="148"/>
    </row>
    <row r="486" spans="1:26" ht="15" x14ac:dyDescent="0.2">
      <c r="B486" s="60" t="s">
        <v>848</v>
      </c>
      <c r="E486" s="9"/>
      <c r="F486" s="153" t="s">
        <v>499</v>
      </c>
      <c r="G486" s="92"/>
      <c r="H486" s="47">
        <v>3600</v>
      </c>
      <c r="I486" s="47">
        <v>3630</v>
      </c>
      <c r="J486" s="47"/>
      <c r="L486" s="148">
        <f t="shared" si="32"/>
        <v>8.3333333333333332E-3</v>
      </c>
      <c r="M486" s="148">
        <f t="shared" si="33"/>
        <v>-1</v>
      </c>
      <c r="O486" s="47"/>
      <c r="Q486" s="46"/>
      <c r="R486" s="9"/>
      <c r="S486" s="153"/>
      <c r="T486" s="92"/>
      <c r="U486" s="47"/>
      <c r="V486" s="47"/>
      <c r="W486" s="47"/>
      <c r="X486" s="43"/>
      <c r="Y486" s="148"/>
      <c r="Z486" s="148"/>
    </row>
    <row r="487" spans="1:26" ht="15" x14ac:dyDescent="0.2">
      <c r="B487" s="60" t="s">
        <v>849</v>
      </c>
      <c r="E487" s="9"/>
      <c r="F487" s="153" t="s">
        <v>499</v>
      </c>
      <c r="G487" s="92"/>
      <c r="H487" s="47">
        <v>3800</v>
      </c>
      <c r="I487" s="47">
        <v>3830</v>
      </c>
      <c r="J487" s="47"/>
      <c r="L487" s="148">
        <f t="shared" si="32"/>
        <v>7.8947368421052634E-3</v>
      </c>
      <c r="M487" s="148">
        <f t="shared" si="33"/>
        <v>-1</v>
      </c>
      <c r="O487" s="47"/>
      <c r="Q487" s="46"/>
      <c r="R487" s="9"/>
      <c r="S487" s="153"/>
      <c r="T487" s="92"/>
      <c r="U487" s="47"/>
      <c r="V487" s="47"/>
      <c r="W487" s="47"/>
      <c r="X487" s="43"/>
      <c r="Y487" s="148"/>
      <c r="Z487" s="148"/>
    </row>
    <row r="488" spans="1:26" ht="15" x14ac:dyDescent="0.2">
      <c r="B488" s="60"/>
      <c r="E488" s="9"/>
      <c r="F488" s="153"/>
      <c r="G488" s="92"/>
      <c r="H488" s="47"/>
      <c r="I488" s="47"/>
      <c r="J488" s="47"/>
      <c r="L488" s="148"/>
      <c r="M488" s="148"/>
      <c r="O488" s="47"/>
    </row>
    <row r="489" spans="1:26" ht="15" x14ac:dyDescent="0.2">
      <c r="B489" s="6"/>
      <c r="G489" s="92"/>
      <c r="H489" s="47"/>
      <c r="I489" s="47"/>
      <c r="J489" s="47"/>
      <c r="L489" s="148"/>
      <c r="M489" s="148"/>
    </row>
    <row r="490" spans="1:26" x14ac:dyDescent="0.25">
      <c r="A490" s="78"/>
      <c r="B490" s="12" t="s">
        <v>48</v>
      </c>
      <c r="D490" s="48"/>
      <c r="E490" s="42"/>
      <c r="F490" s="5"/>
      <c r="G490" s="95"/>
      <c r="H490" s="50"/>
      <c r="I490" s="50"/>
      <c r="J490" s="50"/>
      <c r="K490" s="42"/>
      <c r="L490" s="148"/>
      <c r="M490" s="148"/>
      <c r="N490"/>
      <c r="O490"/>
      <c r="P490"/>
    </row>
    <row r="491" spans="1:26" x14ac:dyDescent="0.25">
      <c r="A491" s="79"/>
      <c r="B491" s="32"/>
      <c r="K491" s="3"/>
      <c r="L491" s="148"/>
      <c r="M491" s="148"/>
      <c r="N491"/>
      <c r="O491"/>
      <c r="P491"/>
    </row>
    <row r="492" spans="1:26" x14ac:dyDescent="0.25">
      <c r="B492" s="1" t="s">
        <v>1239</v>
      </c>
      <c r="K492" s="3"/>
      <c r="L492" s="148"/>
      <c r="M492" s="148"/>
      <c r="N492"/>
      <c r="O492"/>
      <c r="P492"/>
    </row>
    <row r="493" spans="1:26" ht="15" x14ac:dyDescent="0.2">
      <c r="B493" s="263" t="s">
        <v>852</v>
      </c>
      <c r="L493" s="148"/>
      <c r="M493" s="148"/>
      <c r="N493"/>
      <c r="O493"/>
      <c r="P493"/>
    </row>
    <row r="494" spans="1:26" ht="15" x14ac:dyDescent="0.2">
      <c r="B494" s="9"/>
      <c r="E494" s="46"/>
      <c r="F494" s="89"/>
      <c r="L494" s="148"/>
      <c r="M494" s="148"/>
      <c r="N494"/>
      <c r="O494"/>
      <c r="P494"/>
    </row>
    <row r="495" spans="1:26" ht="15" x14ac:dyDescent="0.2">
      <c r="B495" s="72" t="s">
        <v>1240</v>
      </c>
      <c r="E495" s="46"/>
      <c r="F495" s="89"/>
      <c r="L495" s="148"/>
      <c r="M495" s="148"/>
      <c r="N495"/>
      <c r="O495"/>
      <c r="P495"/>
    </row>
    <row r="496" spans="1:26" ht="15" x14ac:dyDescent="0.2">
      <c r="B496" s="72" t="s">
        <v>1241</v>
      </c>
      <c r="E496" s="46"/>
      <c r="F496" s="89"/>
      <c r="L496" s="148"/>
      <c r="M496" s="148"/>
      <c r="N496"/>
      <c r="O496"/>
      <c r="P496"/>
    </row>
    <row r="497" spans="1:16" ht="15" x14ac:dyDescent="0.2">
      <c r="B497" s="9"/>
      <c r="E497" s="46"/>
      <c r="F497" s="89"/>
      <c r="L497" s="148"/>
      <c r="M497" s="148"/>
      <c r="N497"/>
      <c r="O497"/>
      <c r="P497"/>
    </row>
    <row r="498" spans="1:16" ht="15" x14ac:dyDescent="0.2">
      <c r="A498" s="9">
        <v>1</v>
      </c>
      <c r="B498" s="9" t="s">
        <v>1242</v>
      </c>
      <c r="L498" s="148"/>
      <c r="M498" s="148"/>
      <c r="N498"/>
      <c r="O498"/>
      <c r="P498"/>
    </row>
    <row r="499" spans="1:16" ht="15" x14ac:dyDescent="0.2">
      <c r="B499" s="9"/>
      <c r="E499" s="46"/>
      <c r="F499" s="89"/>
      <c r="L499" s="148"/>
      <c r="M499" s="148"/>
      <c r="N499"/>
      <c r="O499"/>
      <c r="P499"/>
    </row>
    <row r="500" spans="1:16" ht="15" x14ac:dyDescent="0.2">
      <c r="A500" s="9">
        <v>2</v>
      </c>
      <c r="B500" s="9" t="s">
        <v>840</v>
      </c>
      <c r="E500" s="46"/>
      <c r="F500" s="89"/>
      <c r="L500" s="148"/>
      <c r="M500" s="148"/>
      <c r="N500"/>
      <c r="O500"/>
      <c r="P500"/>
    </row>
    <row r="501" spans="1:16" ht="15" x14ac:dyDescent="0.2">
      <c r="B501" s="9" t="s">
        <v>1257</v>
      </c>
      <c r="E501" s="46"/>
      <c r="F501" s="89"/>
      <c r="L501" s="148"/>
      <c r="M501" s="148"/>
      <c r="N501"/>
      <c r="O501"/>
      <c r="P501"/>
    </row>
    <row r="502" spans="1:16" ht="15" x14ac:dyDescent="0.2">
      <c r="B502" s="9"/>
      <c r="E502" s="46"/>
      <c r="F502" s="89"/>
      <c r="L502" s="148"/>
      <c r="M502" s="148"/>
      <c r="N502"/>
      <c r="O502"/>
      <c r="P502"/>
    </row>
    <row r="503" spans="1:16" ht="15" x14ac:dyDescent="0.2">
      <c r="A503" s="9">
        <v>3</v>
      </c>
      <c r="B503" s="9" t="s">
        <v>442</v>
      </c>
      <c r="E503" s="46"/>
      <c r="F503" s="89"/>
      <c r="L503" s="148"/>
      <c r="M503" s="148"/>
      <c r="N503"/>
      <c r="O503"/>
      <c r="P503"/>
    </row>
    <row r="504" spans="1:16" ht="15" x14ac:dyDescent="0.2">
      <c r="B504" s="9" t="s">
        <v>1243</v>
      </c>
      <c r="E504" s="46"/>
      <c r="F504" s="89"/>
      <c r="L504" s="148"/>
      <c r="M504" s="148"/>
      <c r="N504"/>
      <c r="O504"/>
      <c r="P504"/>
    </row>
    <row r="505" spans="1:16" ht="15" x14ac:dyDescent="0.2">
      <c r="B505" s="9"/>
      <c r="E505" s="46"/>
      <c r="F505" s="89"/>
      <c r="L505" s="148"/>
      <c r="M505" s="148"/>
      <c r="N505"/>
      <c r="O505"/>
      <c r="P505"/>
    </row>
    <row r="506" spans="1:16" ht="15" x14ac:dyDescent="0.2">
      <c r="A506" s="9">
        <v>4</v>
      </c>
      <c r="B506" s="9" t="s">
        <v>1245</v>
      </c>
      <c r="E506" s="46"/>
      <c r="F506" s="89"/>
      <c r="L506" s="148"/>
      <c r="M506" s="148"/>
      <c r="N506"/>
      <c r="O506"/>
      <c r="P506"/>
    </row>
    <row r="507" spans="1:16" ht="15" x14ac:dyDescent="0.2">
      <c r="B507" s="9"/>
      <c r="E507" s="46"/>
      <c r="F507" s="89"/>
      <c r="L507" s="148"/>
      <c r="M507" s="148"/>
      <c r="N507"/>
      <c r="O507"/>
      <c r="P507"/>
    </row>
    <row r="508" spans="1:16" ht="15" x14ac:dyDescent="0.2">
      <c r="A508" s="9">
        <v>5</v>
      </c>
      <c r="B508" s="9" t="s">
        <v>1244</v>
      </c>
      <c r="E508" s="46"/>
      <c r="F508" s="89"/>
      <c r="L508" s="148"/>
      <c r="M508" s="148"/>
      <c r="N508"/>
      <c r="O508"/>
      <c r="P508"/>
    </row>
    <row r="509" spans="1:16" ht="15" x14ac:dyDescent="0.2">
      <c r="B509" s="9"/>
      <c r="E509" s="46"/>
      <c r="F509" s="89"/>
      <c r="L509" s="148"/>
      <c r="M509" s="148"/>
      <c r="N509"/>
      <c r="O509"/>
      <c r="P509"/>
    </row>
    <row r="510" spans="1:16" x14ac:dyDescent="0.25">
      <c r="A510" s="254">
        <v>6</v>
      </c>
      <c r="B510" s="254" t="s">
        <v>1246</v>
      </c>
      <c r="C510" s="254"/>
      <c r="D510" s="255"/>
      <c r="E510" s="333"/>
      <c r="F510" s="318"/>
      <c r="G510" s="334"/>
      <c r="H510" s="335"/>
      <c r="I510" s="335"/>
      <c r="J510" s="335"/>
      <c r="K510" s="333"/>
      <c r="L510" s="333"/>
      <c r="M510" s="148"/>
      <c r="N510"/>
      <c r="O510"/>
      <c r="P510"/>
    </row>
    <row r="511" spans="1:16" ht="15" x14ac:dyDescent="0.2">
      <c r="B511" s="9"/>
      <c r="E511" s="46"/>
      <c r="F511" s="89"/>
      <c r="L511" s="148"/>
      <c r="M511" s="148"/>
      <c r="N511"/>
      <c r="O511"/>
      <c r="P511"/>
    </row>
    <row r="512" spans="1:16" ht="15" x14ac:dyDescent="0.2">
      <c r="A512" s="9">
        <v>7</v>
      </c>
      <c r="B512" s="9" t="s">
        <v>1251</v>
      </c>
      <c r="E512" s="46"/>
      <c r="F512" s="89"/>
      <c r="L512" s="148"/>
      <c r="M512" s="148"/>
      <c r="N512"/>
      <c r="O512"/>
      <c r="P512"/>
    </row>
    <row r="513" spans="1:16" ht="15" x14ac:dyDescent="0.2">
      <c r="B513" s="9"/>
      <c r="E513" s="46"/>
      <c r="F513" s="89"/>
      <c r="L513" s="148"/>
      <c r="M513" s="148"/>
      <c r="N513"/>
      <c r="O513"/>
      <c r="P513"/>
    </row>
    <row r="514" spans="1:16" ht="15" x14ac:dyDescent="0.2">
      <c r="A514" s="9">
        <v>8</v>
      </c>
      <c r="B514" s="9" t="s">
        <v>1254</v>
      </c>
      <c r="E514" s="46"/>
      <c r="F514" s="89"/>
      <c r="L514" s="148"/>
      <c r="M514" s="148"/>
      <c r="N514"/>
      <c r="O514"/>
      <c r="P514"/>
    </row>
    <row r="515" spans="1:16" ht="15" x14ac:dyDescent="0.2">
      <c r="B515" s="9" t="s">
        <v>1252</v>
      </c>
      <c r="E515" s="46"/>
      <c r="F515" s="89"/>
      <c r="L515" s="148"/>
      <c r="M515" s="148"/>
      <c r="N515"/>
      <c r="O515"/>
      <c r="P515"/>
    </row>
    <row r="516" spans="1:16" ht="15" x14ac:dyDescent="0.2">
      <c r="B516" s="9" t="s">
        <v>1253</v>
      </c>
      <c r="E516" s="46"/>
      <c r="F516" s="89"/>
      <c r="L516" s="148"/>
      <c r="M516" s="148"/>
      <c r="N516"/>
      <c r="O516"/>
      <c r="P516"/>
    </row>
    <row r="517" spans="1:16" ht="15" x14ac:dyDescent="0.2">
      <c r="B517" s="9"/>
      <c r="E517" s="46"/>
      <c r="F517" s="89"/>
      <c r="L517" s="148"/>
      <c r="M517" s="148"/>
      <c r="N517"/>
      <c r="O517"/>
      <c r="P517"/>
    </row>
    <row r="518" spans="1:16" ht="15" x14ac:dyDescent="0.2">
      <c r="B518" s="9"/>
      <c r="E518" s="46"/>
      <c r="F518" s="89"/>
      <c r="L518" s="148"/>
      <c r="M518" s="148"/>
      <c r="N518"/>
      <c r="O518"/>
      <c r="P518"/>
    </row>
    <row r="519" spans="1:16" ht="15" x14ac:dyDescent="0.2">
      <c r="B519" s="9"/>
      <c r="E519" s="46"/>
      <c r="F519" s="89"/>
      <c r="L519" s="148"/>
      <c r="M519" s="148"/>
      <c r="N519"/>
      <c r="O519"/>
      <c r="P519"/>
    </row>
    <row r="520" spans="1:16" ht="15" x14ac:dyDescent="0.2">
      <c r="B520" s="9"/>
      <c r="E520" s="46"/>
      <c r="F520" s="89"/>
      <c r="L520" s="148"/>
      <c r="M520" s="148"/>
      <c r="N520"/>
      <c r="O520"/>
      <c r="P520"/>
    </row>
    <row r="521" spans="1:16" ht="15" x14ac:dyDescent="0.2">
      <c r="B521" s="9"/>
      <c r="E521" s="46"/>
      <c r="F521" s="89"/>
      <c r="L521" s="148"/>
      <c r="M521" s="148"/>
      <c r="N521"/>
      <c r="O521"/>
      <c r="P521"/>
    </row>
    <row r="522" spans="1:16" ht="15" x14ac:dyDescent="0.2">
      <c r="B522" s="9"/>
      <c r="E522" s="46"/>
      <c r="F522" s="89"/>
      <c r="L522" s="148"/>
      <c r="M522" s="148"/>
      <c r="N522"/>
      <c r="O522"/>
      <c r="P522"/>
    </row>
    <row r="523" spans="1:16" ht="15" x14ac:dyDescent="0.2">
      <c r="B523" s="9"/>
      <c r="E523" s="46"/>
      <c r="F523" s="89"/>
      <c r="L523" s="148"/>
      <c r="M523" s="148"/>
      <c r="N523"/>
      <c r="O523"/>
      <c r="P523"/>
    </row>
    <row r="524" spans="1:16" ht="15" x14ac:dyDescent="0.2">
      <c r="B524" s="9"/>
      <c r="E524" s="46"/>
      <c r="F524" s="89"/>
      <c r="L524" s="148"/>
      <c r="M524" s="148"/>
      <c r="N524"/>
      <c r="O524"/>
      <c r="P524"/>
    </row>
    <row r="525" spans="1:16" ht="15" x14ac:dyDescent="0.2">
      <c r="B525" s="9"/>
      <c r="E525" s="46"/>
      <c r="F525" s="89"/>
      <c r="L525" s="148"/>
      <c r="M525" s="148"/>
      <c r="N525"/>
      <c r="O525"/>
      <c r="P525"/>
    </row>
    <row r="526" spans="1:16" ht="15" x14ac:dyDescent="0.2">
      <c r="B526" s="9"/>
      <c r="E526" s="46"/>
      <c r="F526" s="89"/>
      <c r="L526" s="148"/>
      <c r="M526" s="148"/>
      <c r="N526"/>
      <c r="O526"/>
      <c r="P526"/>
    </row>
    <row r="527" spans="1:16" ht="15" x14ac:dyDescent="0.2">
      <c r="B527" s="9"/>
      <c r="E527" s="46"/>
      <c r="F527" s="89"/>
      <c r="L527" s="148"/>
      <c r="M527" s="148"/>
      <c r="N527"/>
      <c r="O527"/>
      <c r="P527"/>
    </row>
    <row r="528" spans="1:16" ht="15" x14ac:dyDescent="0.2">
      <c r="B528" s="9"/>
      <c r="E528" s="46"/>
      <c r="F528" s="89"/>
      <c r="L528" s="148"/>
      <c r="M528" s="148"/>
      <c r="N528"/>
      <c r="O528"/>
      <c r="P528"/>
    </row>
    <row r="529" spans="2:16" x14ac:dyDescent="0.25">
      <c r="B529" s="9"/>
      <c r="E529" s="9"/>
      <c r="G529" s="92"/>
      <c r="H529" s="47"/>
      <c r="I529" s="47"/>
      <c r="J529" s="47"/>
      <c r="K529" s="42"/>
      <c r="L529" s="148"/>
      <c r="M529" s="148"/>
    </row>
    <row r="530" spans="2:16" ht="15" x14ac:dyDescent="0.2">
      <c r="B530" s="9"/>
      <c r="E530" s="46"/>
      <c r="F530" s="89"/>
      <c r="L530" s="148"/>
      <c r="M530" s="148"/>
      <c r="N530"/>
      <c r="O530"/>
      <c r="P530"/>
    </row>
    <row r="531" spans="2:16" ht="15" x14ac:dyDescent="0.2">
      <c r="B531" s="9"/>
      <c r="E531" s="46"/>
      <c r="F531" s="89"/>
      <c r="L531" s="148"/>
      <c r="M531" s="148"/>
      <c r="N531"/>
      <c r="O531"/>
      <c r="P531"/>
    </row>
    <row r="532" spans="2:16" ht="15" x14ac:dyDescent="0.2">
      <c r="B532" s="9"/>
      <c r="E532" s="46"/>
      <c r="F532" s="89"/>
      <c r="L532" s="148"/>
      <c r="M532" s="148"/>
      <c r="N532"/>
      <c r="O532"/>
      <c r="P532"/>
    </row>
    <row r="533" spans="2:16" ht="15" x14ac:dyDescent="0.2">
      <c r="B533" s="9"/>
      <c r="E533" s="46"/>
      <c r="F533" s="89"/>
      <c r="L533" s="148"/>
      <c r="M533" s="148"/>
      <c r="N533"/>
      <c r="O533"/>
      <c r="P533"/>
    </row>
    <row r="534" spans="2:16" ht="15" x14ac:dyDescent="0.2">
      <c r="B534" s="9"/>
      <c r="E534" s="46"/>
      <c r="F534" s="89"/>
      <c r="L534" s="148"/>
      <c r="M534" s="148"/>
      <c r="N534"/>
      <c r="O534"/>
      <c r="P534"/>
    </row>
    <row r="535" spans="2:16" ht="15" x14ac:dyDescent="0.2">
      <c r="B535" s="9"/>
      <c r="E535" s="46"/>
      <c r="F535" s="89"/>
      <c r="L535" s="148"/>
      <c r="M535" s="148"/>
      <c r="N535"/>
      <c r="O535"/>
      <c r="P535"/>
    </row>
    <row r="536" spans="2:16" ht="15" x14ac:dyDescent="0.2">
      <c r="B536" s="9"/>
      <c r="E536" s="46"/>
      <c r="F536" s="89"/>
      <c r="L536" s="148"/>
      <c r="M536" s="148"/>
      <c r="N536"/>
      <c r="O536"/>
      <c r="P536"/>
    </row>
    <row r="537" spans="2:16" ht="15" x14ac:dyDescent="0.2">
      <c r="B537" s="9"/>
      <c r="E537" s="9"/>
      <c r="G537" s="92"/>
      <c r="H537" s="47"/>
      <c r="L537" s="148"/>
      <c r="M537" s="148"/>
      <c r="N537"/>
      <c r="O537"/>
      <c r="P537"/>
    </row>
    <row r="538" spans="2:16" ht="15" x14ac:dyDescent="0.2">
      <c r="B538" s="9"/>
      <c r="E538" s="9"/>
      <c r="G538" s="92"/>
      <c r="H538" s="47"/>
      <c r="L538" s="148"/>
      <c r="M538" s="148"/>
      <c r="N538"/>
      <c r="O538"/>
      <c r="P538"/>
    </row>
    <row r="539" spans="2:16" ht="15" x14ac:dyDescent="0.2">
      <c r="B539" s="9"/>
      <c r="E539" s="9"/>
      <c r="G539" s="92"/>
      <c r="H539" s="47"/>
      <c r="L539" s="148"/>
      <c r="M539" s="148"/>
      <c r="N539"/>
      <c r="O539"/>
      <c r="P539"/>
    </row>
    <row r="540" spans="2:16" ht="15" x14ac:dyDescent="0.2">
      <c r="B540" s="9"/>
      <c r="E540" s="9"/>
      <c r="G540" s="92"/>
      <c r="H540" s="47"/>
      <c r="L540" s="148"/>
      <c r="M540" s="148"/>
      <c r="N540"/>
      <c r="O540"/>
      <c r="P540"/>
    </row>
    <row r="541" spans="2:16" ht="15" x14ac:dyDescent="0.2">
      <c r="B541" s="9"/>
      <c r="E541" s="9"/>
      <c r="G541" s="92"/>
      <c r="H541" s="47"/>
      <c r="L541" s="148"/>
      <c r="M541" s="148"/>
      <c r="N541"/>
      <c r="O541"/>
      <c r="P541"/>
    </row>
    <row r="542" spans="2:16" ht="15" x14ac:dyDescent="0.2">
      <c r="B542" s="9"/>
      <c r="E542" s="9"/>
      <c r="G542" s="92"/>
      <c r="H542" s="47"/>
      <c r="L542" s="148"/>
      <c r="M542" s="148"/>
      <c r="N542"/>
      <c r="O542"/>
      <c r="P542"/>
    </row>
    <row r="543" spans="2:16" x14ac:dyDescent="0.25">
      <c r="B543" s="9"/>
      <c r="E543" s="9"/>
      <c r="G543" s="92"/>
      <c r="H543" s="47"/>
      <c r="I543" s="47"/>
      <c r="J543" s="47"/>
      <c r="K543" s="42"/>
      <c r="L543" s="148"/>
      <c r="M543" s="148"/>
    </row>
    <row r="544" spans="2:16" x14ac:dyDescent="0.25">
      <c r="B544" s="9"/>
      <c r="E544" s="9"/>
      <c r="G544" s="92"/>
      <c r="H544" s="47"/>
      <c r="I544" s="47"/>
      <c r="J544" s="47"/>
      <c r="K544" s="42"/>
      <c r="L544" s="148"/>
      <c r="M544" s="148"/>
    </row>
    <row r="545" spans="2:13" x14ac:dyDescent="0.25">
      <c r="B545" s="9"/>
      <c r="E545" s="9"/>
      <c r="G545" s="92"/>
      <c r="H545" s="47"/>
      <c r="I545" s="47"/>
      <c r="J545" s="47"/>
      <c r="K545" s="42"/>
      <c r="L545" s="148"/>
      <c r="M545" s="148"/>
    </row>
    <row r="546" spans="2:13" x14ac:dyDescent="0.25">
      <c r="B546" s="9"/>
      <c r="E546" s="9"/>
      <c r="G546" s="92"/>
      <c r="H546" s="47"/>
      <c r="I546" s="47"/>
      <c r="J546" s="47"/>
      <c r="K546" s="42"/>
      <c r="L546" s="148"/>
      <c r="M546" s="148"/>
    </row>
    <row r="547" spans="2:13" x14ac:dyDescent="0.25">
      <c r="B547" s="9"/>
      <c r="E547" s="9"/>
      <c r="G547" s="92"/>
      <c r="H547" s="47"/>
      <c r="I547" s="47"/>
      <c r="J547" s="47"/>
      <c r="K547" s="42"/>
      <c r="L547" s="148"/>
      <c r="M547" s="148"/>
    </row>
    <row r="548" spans="2:13" x14ac:dyDescent="0.25">
      <c r="B548" s="9"/>
      <c r="E548" s="9"/>
      <c r="G548" s="92"/>
      <c r="H548" s="47"/>
      <c r="I548" s="47"/>
      <c r="J548" s="47"/>
      <c r="K548" s="42"/>
      <c r="L548" s="148"/>
      <c r="M548" s="148"/>
    </row>
    <row r="549" spans="2:13" x14ac:dyDescent="0.25">
      <c r="B549" s="9"/>
      <c r="E549" s="9"/>
      <c r="G549" s="92"/>
      <c r="H549" s="47"/>
      <c r="I549" s="47"/>
      <c r="J549" s="47"/>
      <c r="K549" s="42"/>
      <c r="L549" s="148"/>
      <c r="M549" s="148"/>
    </row>
    <row r="550" spans="2:13" x14ac:dyDescent="0.25">
      <c r="B550" s="9"/>
      <c r="E550" s="9"/>
      <c r="G550" s="92"/>
      <c r="H550" s="47"/>
      <c r="I550" s="47"/>
      <c r="J550" s="47"/>
      <c r="K550" s="42"/>
      <c r="L550" s="148"/>
      <c r="M550" s="148"/>
    </row>
    <row r="551" spans="2:13" x14ac:dyDescent="0.25">
      <c r="B551" s="9"/>
      <c r="E551" s="9"/>
      <c r="G551" s="92"/>
      <c r="H551" s="47"/>
      <c r="I551" s="47"/>
      <c r="J551" s="47"/>
      <c r="K551" s="42"/>
      <c r="L551" s="148"/>
      <c r="M551" s="148"/>
    </row>
    <row r="552" spans="2:13" x14ac:dyDescent="0.25">
      <c r="B552" s="9"/>
      <c r="E552" s="9"/>
      <c r="G552" s="92"/>
      <c r="H552" s="47"/>
      <c r="I552" s="47"/>
      <c r="J552" s="47"/>
      <c r="K552" s="42"/>
      <c r="L552" s="148"/>
      <c r="M552" s="148"/>
    </row>
    <row r="553" spans="2:13" x14ac:dyDescent="0.25">
      <c r="B553" s="9"/>
      <c r="E553" s="9"/>
      <c r="G553" s="92"/>
      <c r="H553" s="47"/>
      <c r="I553" s="47"/>
      <c r="J553" s="47"/>
      <c r="K553" s="42"/>
      <c r="L553" s="148"/>
      <c r="M553" s="148"/>
    </row>
    <row r="554" spans="2:13" x14ac:dyDescent="0.25">
      <c r="B554" s="9"/>
      <c r="E554" s="9"/>
      <c r="G554" s="92"/>
      <c r="H554" s="47"/>
      <c r="I554" s="47"/>
      <c r="J554" s="47"/>
      <c r="K554" s="42"/>
      <c r="L554" s="148"/>
      <c r="M554" s="148"/>
    </row>
    <row r="555" spans="2:13" x14ac:dyDescent="0.25">
      <c r="B555" s="9"/>
      <c r="E555" s="9"/>
      <c r="G555" s="92"/>
      <c r="H555" s="47"/>
      <c r="I555" s="47"/>
      <c r="J555" s="47"/>
      <c r="K555" s="42"/>
      <c r="L555" s="148"/>
      <c r="M555" s="148"/>
    </row>
    <row r="556" spans="2:13" x14ac:dyDescent="0.25">
      <c r="B556" s="9"/>
      <c r="E556" s="9"/>
      <c r="G556" s="92"/>
      <c r="H556" s="47"/>
      <c r="I556" s="47"/>
      <c r="J556" s="47"/>
      <c r="K556" s="42"/>
      <c r="L556" s="148"/>
      <c r="M556" s="148"/>
    </row>
    <row r="557" spans="2:13" x14ac:dyDescent="0.25">
      <c r="B557" s="9"/>
      <c r="E557" s="9"/>
      <c r="G557" s="92"/>
      <c r="H557" s="47"/>
      <c r="I557" s="47"/>
      <c r="J557" s="47"/>
      <c r="K557" s="42"/>
      <c r="L557" s="148"/>
      <c r="M557" s="148"/>
    </row>
    <row r="558" spans="2:13" x14ac:dyDescent="0.25">
      <c r="B558" s="9"/>
      <c r="E558" s="9"/>
      <c r="G558" s="92"/>
      <c r="H558" s="47"/>
      <c r="I558" s="47"/>
      <c r="J558" s="47"/>
      <c r="K558" s="42"/>
      <c r="L558" s="148"/>
      <c r="M558" s="148"/>
    </row>
    <row r="559" spans="2:13" x14ac:dyDescent="0.25">
      <c r="B559" s="9"/>
      <c r="E559" s="9"/>
      <c r="G559" s="92"/>
      <c r="H559" s="47"/>
      <c r="I559" s="47"/>
      <c r="J559" s="47"/>
      <c r="K559" s="42"/>
      <c r="L559" s="148"/>
      <c r="M559" s="148"/>
    </row>
    <row r="560" spans="2:13" x14ac:dyDescent="0.25">
      <c r="B560" s="9"/>
      <c r="E560" s="9"/>
      <c r="G560" s="92"/>
      <c r="H560" s="47"/>
      <c r="I560" s="47"/>
      <c r="J560" s="47"/>
      <c r="K560" s="42"/>
      <c r="L560" s="148"/>
      <c r="M560" s="148"/>
    </row>
    <row r="561" spans="2:16" x14ac:dyDescent="0.25">
      <c r="B561" s="9"/>
      <c r="E561" s="9"/>
      <c r="G561" s="92"/>
      <c r="H561" s="47"/>
      <c r="I561" s="47"/>
      <c r="J561" s="47"/>
      <c r="K561" s="42"/>
      <c r="L561" s="148"/>
      <c r="M561" s="148"/>
    </row>
    <row r="562" spans="2:16" x14ac:dyDescent="0.25">
      <c r="B562" s="9"/>
      <c r="E562" s="9"/>
      <c r="G562" s="92"/>
      <c r="H562" s="47"/>
      <c r="I562" s="47"/>
      <c r="J562" s="47"/>
      <c r="K562" s="42"/>
      <c r="L562" s="148"/>
      <c r="M562" s="148"/>
    </row>
    <row r="563" spans="2:16" x14ac:dyDescent="0.25">
      <c r="B563" s="9"/>
      <c r="E563" s="9"/>
      <c r="G563" s="92"/>
      <c r="H563" s="47"/>
      <c r="I563" s="47"/>
      <c r="J563" s="47"/>
      <c r="K563" s="42"/>
      <c r="L563" s="148"/>
      <c r="M563" s="148"/>
    </row>
    <row r="564" spans="2:16" x14ac:dyDescent="0.25">
      <c r="B564" s="9"/>
      <c r="E564" s="9"/>
      <c r="G564" s="92"/>
      <c r="H564" s="47"/>
      <c r="I564" s="47"/>
      <c r="J564" s="47"/>
      <c r="K564" s="42"/>
      <c r="L564" s="148"/>
      <c r="M564" s="148"/>
    </row>
    <row r="565" spans="2:16" x14ac:dyDescent="0.25">
      <c r="B565" s="9"/>
      <c r="E565" s="9"/>
      <c r="G565" s="92"/>
      <c r="H565" s="47"/>
      <c r="I565" s="47"/>
      <c r="J565" s="47"/>
      <c r="K565" s="42"/>
      <c r="L565" s="148"/>
      <c r="M565" s="148"/>
    </row>
    <row r="566" spans="2:16" x14ac:dyDescent="0.25">
      <c r="B566" s="9"/>
      <c r="E566" s="9"/>
      <c r="G566" s="92"/>
      <c r="H566" s="47"/>
      <c r="I566" s="47"/>
      <c r="J566" s="47"/>
      <c r="K566" s="42"/>
      <c r="L566" s="148"/>
      <c r="M566" s="148"/>
    </row>
    <row r="567" spans="2:16" x14ac:dyDescent="0.25">
      <c r="B567" s="9"/>
      <c r="E567" s="9"/>
      <c r="G567" s="92"/>
      <c r="H567" s="47"/>
      <c r="I567" s="47"/>
      <c r="J567" s="47"/>
      <c r="K567" s="42"/>
      <c r="L567" s="148"/>
      <c r="M567" s="148"/>
    </row>
    <row r="568" spans="2:16" x14ac:dyDescent="0.25">
      <c r="B568" s="9"/>
      <c r="E568" s="9"/>
      <c r="G568" s="92"/>
      <c r="H568" s="47"/>
      <c r="I568" s="47"/>
      <c r="J568" s="47"/>
      <c r="K568" s="42"/>
      <c r="L568" s="148"/>
      <c r="M568" s="148"/>
    </row>
    <row r="569" spans="2:16" x14ac:dyDescent="0.25">
      <c r="B569" s="9"/>
      <c r="E569" s="9"/>
      <c r="G569" s="92"/>
      <c r="H569" s="47"/>
      <c r="I569" s="47"/>
      <c r="J569" s="47"/>
      <c r="K569" s="42"/>
      <c r="L569" s="148"/>
      <c r="M569" s="148"/>
    </row>
    <row r="570" spans="2:16" x14ac:dyDescent="0.25">
      <c r="B570" s="9"/>
      <c r="E570" s="9"/>
      <c r="G570" s="92"/>
      <c r="H570" s="47"/>
      <c r="I570" s="47"/>
      <c r="J570" s="47"/>
      <c r="K570" s="42"/>
      <c r="L570" s="148"/>
      <c r="M570" s="148"/>
    </row>
    <row r="571" spans="2:16" ht="15" x14ac:dyDescent="0.2">
      <c r="B571" s="9"/>
      <c r="E571" s="46"/>
      <c r="F571" s="89"/>
      <c r="L571" s="148"/>
      <c r="M571" s="148"/>
      <c r="N571"/>
      <c r="O571"/>
      <c r="P571"/>
    </row>
    <row r="572" spans="2:16" ht="15" x14ac:dyDescent="0.2">
      <c r="B572" s="9"/>
      <c r="E572" s="46"/>
      <c r="F572" s="89"/>
      <c r="L572" s="148"/>
      <c r="M572" s="148"/>
      <c r="N572"/>
      <c r="O572"/>
      <c r="P572"/>
    </row>
    <row r="573" spans="2:16" ht="15" x14ac:dyDescent="0.2">
      <c r="B573" s="9"/>
      <c r="E573" s="46"/>
      <c r="F573" s="89"/>
      <c r="L573" s="148"/>
      <c r="M573" s="148"/>
      <c r="N573"/>
      <c r="O573"/>
      <c r="P573"/>
    </row>
    <row r="574" spans="2:16" ht="15" x14ac:dyDescent="0.2">
      <c r="B574" s="9"/>
      <c r="E574" s="46"/>
      <c r="F574" s="89"/>
      <c r="L574" s="148"/>
      <c r="M574" s="148"/>
      <c r="N574"/>
      <c r="O574"/>
      <c r="P574"/>
    </row>
    <row r="575" spans="2:16" ht="15" x14ac:dyDescent="0.2">
      <c r="B575" s="9"/>
      <c r="E575" s="46"/>
      <c r="F575" s="89"/>
      <c r="L575" s="148"/>
      <c r="M575" s="148"/>
      <c r="N575"/>
      <c r="O575"/>
      <c r="P575"/>
    </row>
    <row r="576" spans="2:16" ht="15" x14ac:dyDescent="0.2">
      <c r="B576" s="9"/>
      <c r="E576" s="46"/>
      <c r="F576" s="89"/>
      <c r="L576" s="148"/>
      <c r="M576" s="148"/>
      <c r="N576"/>
      <c r="O576"/>
      <c r="P576"/>
    </row>
    <row r="577" spans="2:16" x14ac:dyDescent="0.25">
      <c r="B577" s="9"/>
      <c r="E577" s="9"/>
      <c r="G577" s="92"/>
      <c r="H577" s="47"/>
      <c r="I577" s="47"/>
      <c r="J577" s="47"/>
      <c r="K577" s="42"/>
      <c r="L577" s="148"/>
      <c r="M577" s="148"/>
    </row>
    <row r="578" spans="2:16" x14ac:dyDescent="0.25">
      <c r="B578" s="9"/>
      <c r="E578" s="9"/>
      <c r="G578" s="92"/>
      <c r="H578" s="47"/>
      <c r="I578" s="47"/>
      <c r="J578" s="47"/>
      <c r="K578" s="42"/>
      <c r="L578" s="148"/>
      <c r="M578" s="148"/>
    </row>
    <row r="579" spans="2:16" x14ac:dyDescent="0.25">
      <c r="B579" s="9"/>
      <c r="E579" s="9"/>
      <c r="G579" s="92"/>
      <c r="H579" s="47"/>
      <c r="I579" s="47"/>
      <c r="J579" s="47"/>
      <c r="K579" s="42"/>
      <c r="L579" s="148"/>
      <c r="M579" s="148"/>
    </row>
    <row r="580" spans="2:16" x14ac:dyDescent="0.25">
      <c r="B580" s="9"/>
      <c r="E580" s="9"/>
      <c r="G580" s="92"/>
      <c r="H580" s="47"/>
      <c r="I580" s="47"/>
      <c r="J580" s="47"/>
      <c r="K580" s="42"/>
      <c r="L580" s="148"/>
      <c r="M580" s="148"/>
    </row>
    <row r="581" spans="2:16" x14ac:dyDescent="0.25">
      <c r="B581" s="9"/>
    </row>
    <row r="582" spans="2:16" x14ac:dyDescent="0.25">
      <c r="B582" s="9"/>
    </row>
    <row r="583" spans="2:16" x14ac:dyDescent="0.25">
      <c r="B583" s="9"/>
    </row>
    <row r="584" spans="2:16" x14ac:dyDescent="0.25">
      <c r="B584" s="9"/>
    </row>
    <row r="585" spans="2:16" x14ac:dyDescent="0.25">
      <c r="B585" s="9"/>
    </row>
    <row r="586" spans="2:16" ht="15" x14ac:dyDescent="0.2">
      <c r="B586" s="9"/>
      <c r="E586" s="46"/>
      <c r="F586" s="89"/>
      <c r="L586" s="148"/>
      <c r="M586" s="148"/>
      <c r="N586"/>
      <c r="O586"/>
      <c r="P586"/>
    </row>
    <row r="587" spans="2:16" ht="15" x14ac:dyDescent="0.2">
      <c r="B587" s="9"/>
      <c r="E587" s="46"/>
      <c r="F587" s="89"/>
      <c r="L587" s="148"/>
      <c r="M587" s="148"/>
      <c r="N587"/>
      <c r="O587"/>
      <c r="P587"/>
    </row>
    <row r="588" spans="2:16" ht="15" x14ac:dyDescent="0.2">
      <c r="B588" s="9"/>
      <c r="E588" s="46"/>
      <c r="F588" s="89"/>
      <c r="L588" s="148"/>
      <c r="M588" s="148"/>
      <c r="N588"/>
      <c r="O588"/>
      <c r="P588"/>
    </row>
    <row r="589" spans="2:16" ht="15" x14ac:dyDescent="0.2">
      <c r="B589" s="9"/>
      <c r="E589" s="46"/>
      <c r="F589" s="89"/>
      <c r="L589" s="148"/>
      <c r="M589" s="148"/>
      <c r="N589"/>
      <c r="O589"/>
      <c r="P589"/>
    </row>
    <row r="590" spans="2:16" ht="15" x14ac:dyDescent="0.2">
      <c r="B590" s="9"/>
      <c r="E590" s="46"/>
      <c r="F590" s="89"/>
      <c r="L590" s="148"/>
      <c r="M590" s="148"/>
      <c r="N590"/>
      <c r="O590"/>
      <c r="P590"/>
    </row>
    <row r="591" spans="2:16" x14ac:dyDescent="0.25">
      <c r="B591" s="9"/>
      <c r="E591" s="46"/>
      <c r="F591" s="89"/>
      <c r="I591" s="47"/>
      <c r="J591" s="47"/>
      <c r="K591" s="42"/>
      <c r="L591" s="148"/>
      <c r="M591" s="148"/>
    </row>
    <row r="592" spans="2:16" x14ac:dyDescent="0.25">
      <c r="B592" s="9"/>
      <c r="E592" s="9"/>
      <c r="G592" s="92"/>
      <c r="H592" s="47"/>
      <c r="I592" s="47"/>
      <c r="J592" s="47"/>
      <c r="K592" s="42"/>
      <c r="L592" s="148"/>
      <c r="M592" s="148"/>
    </row>
    <row r="593" spans="2:13" x14ac:dyDescent="0.25">
      <c r="B593" s="9"/>
      <c r="E593" s="9"/>
      <c r="G593" s="92"/>
      <c r="H593" s="47"/>
      <c r="I593" s="47"/>
      <c r="J593" s="47"/>
      <c r="K593" s="42"/>
      <c r="L593" s="148"/>
      <c r="M593" s="148"/>
    </row>
    <row r="594" spans="2:13" x14ac:dyDescent="0.25">
      <c r="B594" s="9"/>
      <c r="E594" s="9"/>
      <c r="G594" s="92"/>
      <c r="H594" s="47"/>
      <c r="I594" s="47"/>
      <c r="J594" s="47"/>
      <c r="K594" s="42"/>
      <c r="L594" s="148"/>
      <c r="M594" s="148"/>
    </row>
    <row r="595" spans="2:13" x14ac:dyDescent="0.25">
      <c r="B595" s="9"/>
      <c r="E595" s="9"/>
      <c r="G595" s="92"/>
      <c r="H595" s="47"/>
      <c r="I595" s="47"/>
      <c r="J595" s="47"/>
      <c r="K595" s="42"/>
      <c r="L595" s="148"/>
      <c r="M595" s="148"/>
    </row>
    <row r="596" spans="2:13" x14ac:dyDescent="0.25">
      <c r="B596" s="9"/>
      <c r="E596" s="9"/>
      <c r="G596" s="92"/>
      <c r="H596" s="47"/>
      <c r="I596" s="47"/>
      <c r="J596" s="47"/>
      <c r="K596" s="42"/>
      <c r="L596" s="148"/>
      <c r="M596" s="148"/>
    </row>
    <row r="597" spans="2:13" x14ac:dyDescent="0.25">
      <c r="B597" s="9"/>
      <c r="E597" s="9"/>
      <c r="G597" s="92"/>
      <c r="H597" s="47"/>
      <c r="I597" s="47"/>
      <c r="J597" s="47"/>
      <c r="K597" s="42"/>
      <c r="L597" s="148"/>
      <c r="M597" s="148"/>
    </row>
    <row r="598" spans="2:13" x14ac:dyDescent="0.25">
      <c r="B598" s="9"/>
      <c r="E598" s="9"/>
      <c r="G598" s="92"/>
      <c r="H598" s="47"/>
      <c r="I598" s="47"/>
      <c r="J598" s="47"/>
      <c r="K598" s="42"/>
      <c r="L598" s="148"/>
      <c r="M598" s="148"/>
    </row>
    <row r="599" spans="2:13" x14ac:dyDescent="0.25">
      <c r="B599" s="9"/>
      <c r="E599" s="9"/>
      <c r="G599" s="92"/>
      <c r="H599" s="47"/>
      <c r="I599" s="47"/>
      <c r="J599" s="47"/>
      <c r="K599" s="42"/>
      <c r="L599" s="148"/>
      <c r="M599" s="148"/>
    </row>
    <row r="600" spans="2:13" x14ac:dyDescent="0.25">
      <c r="B600" s="9"/>
      <c r="E600" s="9"/>
      <c r="G600" s="92"/>
      <c r="H600" s="47"/>
      <c r="I600" s="47"/>
      <c r="J600" s="47"/>
      <c r="K600" s="42"/>
      <c r="L600" s="148"/>
      <c r="M600" s="148"/>
    </row>
    <row r="601" spans="2:13" x14ac:dyDescent="0.25">
      <c r="B601" s="9"/>
      <c r="E601" s="9"/>
      <c r="G601" s="92"/>
      <c r="H601" s="47"/>
      <c r="I601" s="47"/>
      <c r="J601" s="47"/>
      <c r="K601" s="42"/>
      <c r="L601" s="148"/>
      <c r="M601" s="148"/>
    </row>
    <row r="602" spans="2:13" x14ac:dyDescent="0.25">
      <c r="B602" s="9"/>
      <c r="E602" s="9"/>
      <c r="G602" s="92"/>
      <c r="H602" s="47"/>
      <c r="I602" s="47"/>
      <c r="J602" s="47"/>
      <c r="K602" s="42"/>
      <c r="L602" s="148"/>
      <c r="M602" s="148"/>
    </row>
    <row r="603" spans="2:13" x14ac:dyDescent="0.25">
      <c r="B603" s="9"/>
      <c r="E603" s="9"/>
      <c r="G603" s="92"/>
      <c r="H603" s="47"/>
      <c r="I603" s="47"/>
      <c r="J603" s="47"/>
      <c r="K603" s="42"/>
      <c r="L603" s="148"/>
      <c r="M603" s="148"/>
    </row>
    <row r="604" spans="2:13" ht="30.75" x14ac:dyDescent="0.25">
      <c r="B604" s="8" t="s">
        <v>862</v>
      </c>
      <c r="D604" s="46" t="s">
        <v>43</v>
      </c>
      <c r="E604" s="9"/>
      <c r="F604" s="153"/>
      <c r="G604" s="92"/>
    </row>
    <row r="605" spans="2:13" x14ac:dyDescent="0.25">
      <c r="B605" s="113" t="s">
        <v>883</v>
      </c>
      <c r="E605" s="9"/>
      <c r="F605" s="153"/>
      <c r="G605" s="92"/>
    </row>
    <row r="606" spans="2:13" ht="30" x14ac:dyDescent="0.2">
      <c r="B606" s="60" t="s">
        <v>361</v>
      </c>
      <c r="E606" s="9"/>
      <c r="F606" s="153"/>
      <c r="G606" s="92"/>
      <c r="H606" s="47">
        <v>9300</v>
      </c>
      <c r="I606" s="47">
        <f>H606*1.035</f>
        <v>9625.5</v>
      </c>
      <c r="J606" s="47"/>
      <c r="L606" s="148">
        <f t="shared" ref="L606:L669" si="34">(I606-H606)/H606</f>
        <v>3.5000000000000003E-2</v>
      </c>
      <c r="M606" s="148">
        <f t="shared" ref="M606:M669" si="35">(J606-I606)/I606</f>
        <v>-1</v>
      </c>
    </row>
    <row r="607" spans="2:13" ht="30" x14ac:dyDescent="0.2">
      <c r="B607" s="60" t="s">
        <v>362</v>
      </c>
      <c r="E607" s="9"/>
      <c r="F607" s="153"/>
      <c r="G607" s="92"/>
      <c r="H607" s="47">
        <v>8350</v>
      </c>
      <c r="I607" s="47">
        <f t="shared" ref="I607:I622" si="36">H607*1.035</f>
        <v>8642.25</v>
      </c>
      <c r="J607" s="47"/>
      <c r="L607" s="148">
        <f t="shared" si="34"/>
        <v>3.5000000000000003E-2</v>
      </c>
      <c r="M607" s="148">
        <f t="shared" si="35"/>
        <v>-1</v>
      </c>
    </row>
    <row r="608" spans="2:13" ht="30" x14ac:dyDescent="0.2">
      <c r="B608" s="60" t="s">
        <v>435</v>
      </c>
      <c r="E608" s="9"/>
      <c r="F608" s="153"/>
      <c r="G608" s="92"/>
      <c r="H608" s="47">
        <v>6450</v>
      </c>
      <c r="I608" s="47">
        <f t="shared" si="36"/>
        <v>6675.7499999999991</v>
      </c>
      <c r="J608" s="47"/>
      <c r="L608" s="148">
        <f t="shared" si="34"/>
        <v>3.4999999999999858E-2</v>
      </c>
      <c r="M608" s="148">
        <f t="shared" si="35"/>
        <v>-1</v>
      </c>
    </row>
    <row r="609" spans="2:13" ht="30" x14ac:dyDescent="0.2">
      <c r="B609" s="60" t="s">
        <v>436</v>
      </c>
      <c r="E609" s="9"/>
      <c r="F609" s="153"/>
      <c r="G609" s="92"/>
      <c r="H609" s="47">
        <v>6250</v>
      </c>
      <c r="I609" s="47">
        <f t="shared" si="36"/>
        <v>6468.7499999999991</v>
      </c>
      <c r="J609" s="47"/>
      <c r="L609" s="148">
        <f t="shared" si="34"/>
        <v>3.4999999999999858E-2</v>
      </c>
      <c r="M609" s="148">
        <f t="shared" si="35"/>
        <v>-1</v>
      </c>
    </row>
    <row r="610" spans="2:13" ht="30" x14ac:dyDescent="0.2">
      <c r="B610" s="60" t="s">
        <v>363</v>
      </c>
      <c r="E610" s="9"/>
      <c r="F610" s="153"/>
      <c r="G610" s="92"/>
      <c r="H610" s="47">
        <v>10100</v>
      </c>
      <c r="I610" s="47">
        <f t="shared" si="36"/>
        <v>10453.5</v>
      </c>
      <c r="J610" s="47"/>
      <c r="L610" s="148">
        <f t="shared" si="34"/>
        <v>3.5000000000000003E-2</v>
      </c>
      <c r="M610" s="148">
        <f t="shared" si="35"/>
        <v>-1</v>
      </c>
    </row>
    <row r="611" spans="2:13" ht="30" x14ac:dyDescent="0.2">
      <c r="B611" s="60" t="s">
        <v>1222</v>
      </c>
      <c r="E611" s="9"/>
      <c r="F611" s="153"/>
      <c r="G611" s="92"/>
      <c r="H611" s="47">
        <v>10200</v>
      </c>
      <c r="I611" s="47">
        <f t="shared" si="36"/>
        <v>10557</v>
      </c>
      <c r="J611" s="47"/>
      <c r="L611" s="148">
        <f t="shared" si="34"/>
        <v>3.5000000000000003E-2</v>
      </c>
      <c r="M611" s="148">
        <f t="shared" si="35"/>
        <v>-1</v>
      </c>
    </row>
    <row r="612" spans="2:13" ht="30" x14ac:dyDescent="0.2">
      <c r="B612" s="60" t="s">
        <v>364</v>
      </c>
      <c r="E612" s="9"/>
      <c r="F612" s="153"/>
      <c r="G612" s="92"/>
      <c r="H612" s="47">
        <v>9000</v>
      </c>
      <c r="I612" s="47">
        <f t="shared" si="36"/>
        <v>9315</v>
      </c>
      <c r="J612" s="47"/>
      <c r="L612" s="148">
        <f t="shared" si="34"/>
        <v>3.5000000000000003E-2</v>
      </c>
      <c r="M612" s="148">
        <f t="shared" si="35"/>
        <v>-1</v>
      </c>
    </row>
    <row r="613" spans="2:13" ht="30" x14ac:dyDescent="0.2">
      <c r="B613" s="60" t="s">
        <v>1223</v>
      </c>
      <c r="E613" s="9"/>
      <c r="F613" s="153"/>
      <c r="G613" s="92"/>
      <c r="H613" s="47">
        <v>9200</v>
      </c>
      <c r="I613" s="47">
        <f t="shared" si="36"/>
        <v>9522</v>
      </c>
      <c r="J613" s="47"/>
      <c r="L613" s="148">
        <f t="shared" si="34"/>
        <v>3.5000000000000003E-2</v>
      </c>
      <c r="M613" s="148">
        <f t="shared" si="35"/>
        <v>-1</v>
      </c>
    </row>
    <row r="614" spans="2:13" ht="30" x14ac:dyDescent="0.2">
      <c r="B614" s="60" t="s">
        <v>365</v>
      </c>
      <c r="E614" s="9"/>
      <c r="F614" s="153"/>
      <c r="G614" s="92"/>
      <c r="H614" s="47">
        <v>9650</v>
      </c>
      <c r="I614" s="47">
        <f t="shared" si="36"/>
        <v>9987.75</v>
      </c>
      <c r="J614" s="47"/>
      <c r="L614" s="148">
        <f t="shared" si="34"/>
        <v>3.5000000000000003E-2</v>
      </c>
      <c r="M614" s="148">
        <f t="shared" si="35"/>
        <v>-1</v>
      </c>
    </row>
    <row r="615" spans="2:13" ht="30" x14ac:dyDescent="0.2">
      <c r="B615" s="60" t="s">
        <v>366</v>
      </c>
      <c r="E615" s="9"/>
      <c r="F615" s="153"/>
      <c r="G615" s="92"/>
      <c r="H615" s="47">
        <v>8625</v>
      </c>
      <c r="I615" s="47">
        <f t="shared" si="36"/>
        <v>8926.875</v>
      </c>
      <c r="J615" s="47"/>
      <c r="L615" s="148">
        <f t="shared" si="34"/>
        <v>3.5000000000000003E-2</v>
      </c>
      <c r="M615" s="148">
        <f t="shared" si="35"/>
        <v>-1</v>
      </c>
    </row>
    <row r="616" spans="2:13" ht="15" x14ac:dyDescent="0.2">
      <c r="B616" s="60" t="s">
        <v>368</v>
      </c>
      <c r="E616" s="9"/>
      <c r="F616" s="153"/>
      <c r="G616" s="92"/>
      <c r="H616" s="47">
        <v>9750</v>
      </c>
      <c r="I616" s="47">
        <f t="shared" si="36"/>
        <v>10091.25</v>
      </c>
      <c r="J616" s="47"/>
      <c r="L616" s="148">
        <f t="shared" si="34"/>
        <v>3.5000000000000003E-2</v>
      </c>
      <c r="M616" s="148">
        <f t="shared" si="35"/>
        <v>-1</v>
      </c>
    </row>
    <row r="617" spans="2:13" ht="15" x14ac:dyDescent="0.2">
      <c r="B617" s="60" t="s">
        <v>358</v>
      </c>
      <c r="E617" s="9"/>
      <c r="F617" s="153"/>
      <c r="G617" s="92"/>
      <c r="H617" s="47">
        <v>9750</v>
      </c>
      <c r="I617" s="47">
        <f t="shared" si="36"/>
        <v>10091.25</v>
      </c>
      <c r="J617" s="47"/>
      <c r="L617" s="148">
        <f t="shared" si="34"/>
        <v>3.5000000000000003E-2</v>
      </c>
      <c r="M617" s="148">
        <f t="shared" si="35"/>
        <v>-1</v>
      </c>
    </row>
    <row r="618" spans="2:13" ht="15" x14ac:dyDescent="0.2">
      <c r="B618" s="60" t="s">
        <v>369</v>
      </c>
      <c r="E618" s="9"/>
      <c r="F618" s="153"/>
      <c r="G618" s="92"/>
      <c r="H618" s="47">
        <v>10500</v>
      </c>
      <c r="I618" s="47">
        <f t="shared" si="36"/>
        <v>10867.5</v>
      </c>
      <c r="J618" s="47"/>
      <c r="L618" s="148">
        <f t="shared" si="34"/>
        <v>3.5000000000000003E-2</v>
      </c>
      <c r="M618" s="148">
        <f t="shared" si="35"/>
        <v>-1</v>
      </c>
    </row>
    <row r="619" spans="2:13" ht="15" x14ac:dyDescent="0.2">
      <c r="B619" s="6" t="s">
        <v>630</v>
      </c>
      <c r="E619" s="9"/>
      <c r="F619" s="153"/>
      <c r="G619" s="92"/>
      <c r="H619" s="47">
        <v>9200</v>
      </c>
      <c r="I619" s="47">
        <f t="shared" si="36"/>
        <v>9522</v>
      </c>
      <c r="J619" s="47"/>
      <c r="L619" s="148">
        <f t="shared" si="34"/>
        <v>3.5000000000000003E-2</v>
      </c>
      <c r="M619" s="148">
        <f t="shared" si="35"/>
        <v>-1</v>
      </c>
    </row>
    <row r="620" spans="2:13" ht="30" x14ac:dyDescent="0.2">
      <c r="B620" s="6" t="s">
        <v>859</v>
      </c>
      <c r="E620" s="9"/>
      <c r="F620" s="153"/>
      <c r="G620" s="92"/>
      <c r="H620" s="47">
        <v>9000</v>
      </c>
      <c r="I620" s="47">
        <f t="shared" si="36"/>
        <v>9315</v>
      </c>
      <c r="J620" s="47"/>
      <c r="L620" s="148">
        <f t="shared" si="34"/>
        <v>3.5000000000000003E-2</v>
      </c>
      <c r="M620" s="148">
        <f t="shared" si="35"/>
        <v>-1</v>
      </c>
    </row>
    <row r="621" spans="2:13" ht="15" x14ac:dyDescent="0.2">
      <c r="B621" s="6" t="s">
        <v>631</v>
      </c>
      <c r="E621" s="9"/>
      <c r="F621" s="153"/>
      <c r="G621" s="92"/>
      <c r="H621" s="47">
        <v>10200</v>
      </c>
      <c r="I621" s="47">
        <f t="shared" si="36"/>
        <v>10557</v>
      </c>
      <c r="J621" s="47"/>
      <c r="L621" s="148">
        <f t="shared" si="34"/>
        <v>3.5000000000000003E-2</v>
      </c>
      <c r="M621" s="148">
        <f t="shared" si="35"/>
        <v>-1</v>
      </c>
    </row>
    <row r="622" spans="2:13" ht="15" x14ac:dyDescent="0.2">
      <c r="B622" s="6" t="s">
        <v>632</v>
      </c>
      <c r="C622"/>
      <c r="E622"/>
      <c r="F622" s="153"/>
      <c r="G622" s="92"/>
      <c r="H622" s="47">
        <v>10400</v>
      </c>
      <c r="I622" s="47">
        <f t="shared" si="36"/>
        <v>10764</v>
      </c>
      <c r="J622" s="47"/>
      <c r="L622" s="148">
        <f t="shared" si="34"/>
        <v>3.5000000000000003E-2</v>
      </c>
      <c r="M622" s="148">
        <f t="shared" si="35"/>
        <v>-1</v>
      </c>
    </row>
    <row r="623" spans="2:13" ht="15" x14ac:dyDescent="0.2">
      <c r="B623" s="6"/>
      <c r="C623"/>
      <c r="E623"/>
      <c r="F623" s="153"/>
      <c r="G623" s="92"/>
      <c r="H623" s="47"/>
      <c r="I623" s="47"/>
      <c r="J623" s="47"/>
      <c r="L623" s="148" t="e">
        <f t="shared" si="34"/>
        <v>#DIV/0!</v>
      </c>
      <c r="M623" s="148" t="e">
        <f t="shared" si="35"/>
        <v>#DIV/0!</v>
      </c>
    </row>
    <row r="624" spans="2:13" ht="30.75" x14ac:dyDescent="0.25">
      <c r="B624" s="291" t="s">
        <v>884</v>
      </c>
      <c r="C624"/>
      <c r="D624" s="31" t="s">
        <v>634</v>
      </c>
      <c r="E624"/>
      <c r="F624" s="153"/>
      <c r="G624" s="92"/>
      <c r="L624" s="148" t="e">
        <f t="shared" si="34"/>
        <v>#DIV/0!</v>
      </c>
      <c r="M624" s="148" t="e">
        <f t="shared" si="35"/>
        <v>#DIV/0!</v>
      </c>
    </row>
    <row r="625" spans="2:13" ht="15" x14ac:dyDescent="0.2">
      <c r="B625" s="75" t="s">
        <v>635</v>
      </c>
      <c r="C625"/>
      <c r="D625"/>
      <c r="E625"/>
      <c r="F625" s="153"/>
      <c r="G625" s="92"/>
      <c r="L625" s="148" t="e">
        <f t="shared" si="34"/>
        <v>#DIV/0!</v>
      </c>
      <c r="M625" s="148" t="e">
        <f t="shared" si="35"/>
        <v>#DIV/0!</v>
      </c>
    </row>
    <row r="626" spans="2:13" ht="30" x14ac:dyDescent="0.2">
      <c r="B626" s="6" t="s">
        <v>636</v>
      </c>
      <c r="C626"/>
      <c r="D626"/>
      <c r="E626"/>
      <c r="F626" s="153"/>
      <c r="G626" s="92"/>
      <c r="H626" s="47">
        <v>2647</v>
      </c>
      <c r="I626" s="47">
        <v>2725</v>
      </c>
      <c r="J626" s="47"/>
      <c r="L626" s="148">
        <f t="shared" si="34"/>
        <v>2.9467321496033247E-2</v>
      </c>
      <c r="M626" s="148">
        <f t="shared" si="35"/>
        <v>-1</v>
      </c>
    </row>
    <row r="627" spans="2:13" ht="30" x14ac:dyDescent="0.2">
      <c r="B627" s="6" t="s">
        <v>637</v>
      </c>
      <c r="C627"/>
      <c r="D627"/>
      <c r="E627"/>
      <c r="F627" s="153"/>
      <c r="G627" s="92"/>
      <c r="H627" s="47">
        <v>967</v>
      </c>
      <c r="I627" s="47">
        <v>995</v>
      </c>
      <c r="J627" s="47"/>
      <c r="L627" s="148">
        <f t="shared" si="34"/>
        <v>2.8955532574974147E-2</v>
      </c>
      <c r="M627" s="148">
        <f t="shared" si="35"/>
        <v>-1</v>
      </c>
    </row>
    <row r="628" spans="2:13" ht="30" x14ac:dyDescent="0.2">
      <c r="B628" s="6" t="s">
        <v>638</v>
      </c>
      <c r="C628"/>
      <c r="D628"/>
      <c r="E628"/>
      <c r="F628" s="153"/>
      <c r="G628" s="92"/>
      <c r="H628" s="47">
        <v>967</v>
      </c>
      <c r="I628" s="47">
        <v>995</v>
      </c>
      <c r="J628" s="47"/>
      <c r="L628" s="148">
        <f t="shared" si="34"/>
        <v>2.8955532574974147E-2</v>
      </c>
      <c r="M628" s="148">
        <f t="shared" si="35"/>
        <v>-1</v>
      </c>
    </row>
    <row r="629" spans="2:13" ht="30" x14ac:dyDescent="0.2">
      <c r="B629" s="6" t="s">
        <v>639</v>
      </c>
      <c r="C629"/>
      <c r="D629"/>
      <c r="E629"/>
      <c r="F629" s="153"/>
      <c r="G629" s="92"/>
      <c r="H629" s="47">
        <v>1748</v>
      </c>
      <c r="I629" s="47">
        <v>1800</v>
      </c>
      <c r="J629" s="47"/>
      <c r="L629" s="148">
        <f t="shared" si="34"/>
        <v>2.9748283752860413E-2</v>
      </c>
      <c r="M629" s="148">
        <f t="shared" si="35"/>
        <v>-1</v>
      </c>
    </row>
    <row r="630" spans="2:13" ht="30" x14ac:dyDescent="0.2">
      <c r="B630" s="6" t="s">
        <v>640</v>
      </c>
      <c r="C630"/>
      <c r="D630"/>
      <c r="E630"/>
      <c r="F630" s="153"/>
      <c r="G630" s="92"/>
      <c r="H630" s="47">
        <v>1875</v>
      </c>
      <c r="I630" s="47">
        <v>1925</v>
      </c>
      <c r="J630" s="47"/>
      <c r="L630" s="148">
        <f t="shared" si="34"/>
        <v>2.6666666666666668E-2</v>
      </c>
      <c r="M630" s="148">
        <f t="shared" si="35"/>
        <v>-1</v>
      </c>
    </row>
    <row r="631" spans="2:13" ht="30" x14ac:dyDescent="0.2">
      <c r="B631" s="6" t="s">
        <v>641</v>
      </c>
      <c r="C631"/>
      <c r="D631"/>
      <c r="E631"/>
      <c r="F631" s="153"/>
      <c r="G631" s="92"/>
      <c r="H631" s="47">
        <v>591</v>
      </c>
      <c r="I631" s="47">
        <v>600</v>
      </c>
      <c r="J631" s="47"/>
      <c r="L631" s="148">
        <f t="shared" si="34"/>
        <v>1.5228426395939087E-2</v>
      </c>
      <c r="M631" s="148">
        <f t="shared" si="35"/>
        <v>-1</v>
      </c>
    </row>
    <row r="632" spans="2:13" ht="30" x14ac:dyDescent="0.2">
      <c r="B632" s="6" t="s">
        <v>642</v>
      </c>
      <c r="C632"/>
      <c r="D632"/>
      <c r="E632"/>
      <c r="F632" s="153"/>
      <c r="G632" s="92"/>
      <c r="H632" s="47">
        <v>591</v>
      </c>
      <c r="I632" s="47">
        <v>600</v>
      </c>
      <c r="J632" s="47"/>
      <c r="L632" s="148">
        <f t="shared" si="34"/>
        <v>1.5228426395939087E-2</v>
      </c>
      <c r="M632" s="148">
        <f t="shared" si="35"/>
        <v>-1</v>
      </c>
    </row>
    <row r="633" spans="2:13" ht="30" x14ac:dyDescent="0.2">
      <c r="B633" s="6" t="s">
        <v>643</v>
      </c>
      <c r="C633"/>
      <c r="D633"/>
      <c r="E633"/>
      <c r="F633" s="153"/>
      <c r="G633" s="92"/>
      <c r="H633" s="47">
        <v>591</v>
      </c>
      <c r="I633" s="47">
        <v>600</v>
      </c>
      <c r="J633" s="47"/>
      <c r="L633" s="148">
        <f t="shared" si="34"/>
        <v>1.5228426395939087E-2</v>
      </c>
      <c r="M633" s="148">
        <f t="shared" si="35"/>
        <v>-1</v>
      </c>
    </row>
    <row r="634" spans="2:13" ht="30" x14ac:dyDescent="0.2">
      <c r="B634" s="6" t="s">
        <v>644</v>
      </c>
      <c r="C634"/>
      <c r="D634"/>
      <c r="E634"/>
      <c r="F634" s="153"/>
      <c r="G634" s="92"/>
      <c r="H634" s="47">
        <v>1085</v>
      </c>
      <c r="I634" s="47">
        <v>1125</v>
      </c>
      <c r="J634" s="47"/>
      <c r="L634" s="148">
        <f t="shared" si="34"/>
        <v>3.6866359447004608E-2</v>
      </c>
      <c r="M634" s="148">
        <f t="shared" si="35"/>
        <v>-1</v>
      </c>
    </row>
    <row r="635" spans="2:13" ht="30" x14ac:dyDescent="0.2">
      <c r="B635" s="6" t="s">
        <v>645</v>
      </c>
      <c r="C635"/>
      <c r="D635"/>
      <c r="E635"/>
      <c r="F635" s="153"/>
      <c r="G635" s="92"/>
      <c r="H635" s="47">
        <v>1085</v>
      </c>
      <c r="I635" s="47">
        <v>1125</v>
      </c>
      <c r="J635" s="47"/>
      <c r="L635" s="148">
        <f t="shared" si="34"/>
        <v>3.6866359447004608E-2</v>
      </c>
      <c r="M635" s="148">
        <f t="shared" si="35"/>
        <v>-1</v>
      </c>
    </row>
    <row r="636" spans="2:13" ht="30" x14ac:dyDescent="0.2">
      <c r="B636" s="6" t="s">
        <v>646</v>
      </c>
      <c r="C636"/>
      <c r="D636"/>
      <c r="E636"/>
      <c r="F636" s="153"/>
      <c r="G636" s="92"/>
      <c r="H636" s="47">
        <v>1995</v>
      </c>
      <c r="I636" s="47">
        <v>2050</v>
      </c>
      <c r="J636" s="47"/>
      <c r="L636" s="148">
        <f t="shared" si="34"/>
        <v>2.7568922305764409E-2</v>
      </c>
      <c r="M636" s="148">
        <f t="shared" si="35"/>
        <v>-1</v>
      </c>
    </row>
    <row r="637" spans="2:13" ht="45" x14ac:dyDescent="0.2">
      <c r="B637" s="6" t="s">
        <v>647</v>
      </c>
      <c r="C637"/>
      <c r="D637"/>
      <c r="E637"/>
      <c r="F637" s="153"/>
      <c r="G637" s="92"/>
      <c r="H637" s="47">
        <v>2140</v>
      </c>
      <c r="I637" s="47">
        <v>2200</v>
      </c>
      <c r="J637" s="47"/>
      <c r="L637" s="148">
        <f t="shared" si="34"/>
        <v>2.8037383177570093E-2</v>
      </c>
      <c r="M637" s="148">
        <f t="shared" si="35"/>
        <v>-1</v>
      </c>
    </row>
    <row r="638" spans="2:13" ht="30" x14ac:dyDescent="0.2">
      <c r="B638" s="6" t="s">
        <v>648</v>
      </c>
      <c r="C638"/>
      <c r="D638"/>
      <c r="E638"/>
      <c r="F638" s="153"/>
      <c r="G638" s="92"/>
      <c r="H638" s="47">
        <v>670</v>
      </c>
      <c r="I638" s="47">
        <v>690</v>
      </c>
      <c r="J638" s="47"/>
      <c r="L638" s="148">
        <f t="shared" si="34"/>
        <v>2.9850746268656716E-2</v>
      </c>
      <c r="M638" s="148">
        <f t="shared" si="35"/>
        <v>-1</v>
      </c>
    </row>
    <row r="639" spans="2:13" ht="30" x14ac:dyDescent="0.2">
      <c r="B639" s="6" t="s">
        <v>649</v>
      </c>
      <c r="E639" s="9"/>
      <c r="F639" s="153"/>
      <c r="G639" s="92"/>
      <c r="H639" s="47">
        <v>667</v>
      </c>
      <c r="I639" s="47">
        <v>687</v>
      </c>
      <c r="J639" s="47"/>
      <c r="L639" s="148">
        <f t="shared" si="34"/>
        <v>2.9985007496251874E-2</v>
      </c>
      <c r="M639" s="148">
        <f t="shared" si="35"/>
        <v>-1</v>
      </c>
    </row>
    <row r="640" spans="2:13" ht="30" x14ac:dyDescent="0.2">
      <c r="B640" s="6" t="s">
        <v>650</v>
      </c>
      <c r="E640" s="9"/>
      <c r="F640" s="153"/>
      <c r="G640" s="92"/>
      <c r="H640" s="47">
        <v>670</v>
      </c>
      <c r="I640" s="47">
        <v>690</v>
      </c>
      <c r="J640" s="47"/>
      <c r="L640" s="148">
        <f t="shared" si="34"/>
        <v>2.9850746268656716E-2</v>
      </c>
      <c r="M640" s="148">
        <f t="shared" si="35"/>
        <v>-1</v>
      </c>
    </row>
    <row r="641" spans="2:13" ht="15" x14ac:dyDescent="0.2">
      <c r="B641" s="6"/>
      <c r="E641" s="9"/>
      <c r="F641" s="153"/>
      <c r="G641" s="92"/>
      <c r="H641" s="47"/>
      <c r="I641" s="47"/>
      <c r="J641" s="47"/>
      <c r="L641" s="148" t="e">
        <f t="shared" si="34"/>
        <v>#DIV/0!</v>
      </c>
      <c r="M641" s="148" t="e">
        <f t="shared" si="35"/>
        <v>#DIV/0!</v>
      </c>
    </row>
    <row r="642" spans="2:13" ht="30.75" x14ac:dyDescent="0.25">
      <c r="B642" s="8" t="s">
        <v>459</v>
      </c>
      <c r="D642" s="46" t="s">
        <v>372</v>
      </c>
      <c r="E642" s="9"/>
      <c r="F642" s="153"/>
      <c r="G642" s="92"/>
      <c r="H642" s="47"/>
      <c r="I642" s="47"/>
      <c r="J642" s="47"/>
      <c r="L642" s="148" t="e">
        <f t="shared" si="34"/>
        <v>#DIV/0!</v>
      </c>
      <c r="M642" s="148" t="e">
        <f t="shared" si="35"/>
        <v>#DIV/0!</v>
      </c>
    </row>
    <row r="643" spans="2:13" x14ac:dyDescent="0.25">
      <c r="B643" s="292" t="s">
        <v>373</v>
      </c>
      <c r="E643" s="9"/>
      <c r="F643" s="153"/>
      <c r="G643" s="92"/>
      <c r="H643" s="47"/>
      <c r="I643" s="47"/>
      <c r="J643" s="47"/>
      <c r="L643" s="148" t="e">
        <f t="shared" si="34"/>
        <v>#DIV/0!</v>
      </c>
      <c r="M643" s="148" t="e">
        <f t="shared" si="35"/>
        <v>#DIV/0!</v>
      </c>
    </row>
    <row r="644" spans="2:13" x14ac:dyDescent="0.25">
      <c r="B644" s="287" t="s">
        <v>462</v>
      </c>
      <c r="E644" s="9"/>
      <c r="F644" s="153"/>
      <c r="G644" s="92"/>
      <c r="H644" s="47"/>
      <c r="I644" s="47"/>
      <c r="J644" s="47"/>
      <c r="L644" s="148" t="e">
        <f t="shared" si="34"/>
        <v>#DIV/0!</v>
      </c>
      <c r="M644" s="148" t="e">
        <f t="shared" si="35"/>
        <v>#DIV/0!</v>
      </c>
    </row>
    <row r="645" spans="2:13" ht="15" x14ac:dyDescent="0.2">
      <c r="B645" s="293" t="s">
        <v>374</v>
      </c>
      <c r="E645" s="9"/>
      <c r="F645" s="153"/>
      <c r="G645" s="92"/>
      <c r="H645" s="47">
        <v>6</v>
      </c>
      <c r="I645" s="47">
        <v>6</v>
      </c>
      <c r="J645" s="47"/>
      <c r="L645" s="148">
        <f t="shared" si="34"/>
        <v>0</v>
      </c>
      <c r="M645" s="148">
        <f t="shared" si="35"/>
        <v>-1</v>
      </c>
    </row>
    <row r="646" spans="2:13" ht="15" x14ac:dyDescent="0.2">
      <c r="B646" s="294" t="s">
        <v>375</v>
      </c>
      <c r="E646" s="9"/>
      <c r="F646" s="153"/>
      <c r="G646" s="92"/>
      <c r="H646" s="47">
        <v>20</v>
      </c>
      <c r="I646" s="47">
        <v>20</v>
      </c>
      <c r="J646" s="47"/>
      <c r="L646" s="148">
        <f t="shared" si="34"/>
        <v>0</v>
      </c>
      <c r="M646" s="148">
        <f t="shared" si="35"/>
        <v>-1</v>
      </c>
    </row>
    <row r="647" spans="2:13" ht="15" x14ac:dyDescent="0.2">
      <c r="B647" s="294" t="s">
        <v>376</v>
      </c>
      <c r="E647" s="9"/>
      <c r="F647" s="153"/>
      <c r="G647" s="92"/>
      <c r="H647" s="47">
        <v>8</v>
      </c>
      <c r="I647" s="47">
        <v>8</v>
      </c>
      <c r="J647" s="47"/>
      <c r="L647" s="148">
        <f t="shared" si="34"/>
        <v>0</v>
      </c>
      <c r="M647" s="148">
        <f t="shared" si="35"/>
        <v>-1</v>
      </c>
    </row>
    <row r="648" spans="2:13" ht="31.5" x14ac:dyDescent="0.25">
      <c r="B648" s="287" t="s">
        <v>850</v>
      </c>
      <c r="E648" s="9"/>
      <c r="F648" s="153"/>
      <c r="G648" s="92"/>
      <c r="H648" s="47"/>
      <c r="I648" s="47"/>
      <c r="J648" s="47"/>
      <c r="L648" s="148" t="e">
        <f t="shared" si="34"/>
        <v>#DIV/0!</v>
      </c>
      <c r="M648" s="148" t="e">
        <f t="shared" si="35"/>
        <v>#DIV/0!</v>
      </c>
    </row>
    <row r="649" spans="2:13" ht="15" x14ac:dyDescent="0.2">
      <c r="B649" s="293" t="s">
        <v>374</v>
      </c>
      <c r="E649" s="9"/>
      <c r="F649" s="153"/>
      <c r="G649" s="92"/>
      <c r="H649" s="47">
        <v>6</v>
      </c>
      <c r="I649" s="47">
        <v>6</v>
      </c>
      <c r="J649" s="47"/>
      <c r="L649" s="148">
        <f t="shared" si="34"/>
        <v>0</v>
      </c>
      <c r="M649" s="148">
        <f t="shared" si="35"/>
        <v>-1</v>
      </c>
    </row>
    <row r="650" spans="2:13" ht="15" x14ac:dyDescent="0.2">
      <c r="B650" s="294" t="s">
        <v>375</v>
      </c>
      <c r="E650" s="9"/>
      <c r="F650" s="153"/>
      <c r="G650" s="92"/>
      <c r="H650" s="47">
        <v>20</v>
      </c>
      <c r="I650" s="47">
        <v>20</v>
      </c>
      <c r="J650" s="47"/>
      <c r="L650" s="148">
        <f t="shared" si="34"/>
        <v>0</v>
      </c>
      <c r="M650" s="148">
        <f t="shared" si="35"/>
        <v>-1</v>
      </c>
    </row>
    <row r="651" spans="2:13" ht="15" x14ac:dyDescent="0.2">
      <c r="B651" s="294" t="s">
        <v>376</v>
      </c>
      <c r="E651" s="9"/>
      <c r="F651" s="153"/>
      <c r="G651" s="92"/>
      <c r="H651" s="47">
        <v>8</v>
      </c>
      <c r="I651" s="47">
        <v>8</v>
      </c>
      <c r="J651" s="47"/>
      <c r="L651" s="148">
        <f t="shared" si="34"/>
        <v>0</v>
      </c>
      <c r="M651" s="148">
        <f t="shared" si="35"/>
        <v>-1</v>
      </c>
    </row>
    <row r="652" spans="2:13" x14ac:dyDescent="0.25">
      <c r="B652" s="287" t="s">
        <v>378</v>
      </c>
      <c r="E652" s="9"/>
      <c r="F652" s="153"/>
      <c r="G652" s="92"/>
      <c r="H652" s="47"/>
      <c r="I652" s="47"/>
      <c r="J652" s="47"/>
      <c r="L652" s="148" t="e">
        <f t="shared" si="34"/>
        <v>#DIV/0!</v>
      </c>
      <c r="M652" s="148" t="e">
        <f t="shared" si="35"/>
        <v>#DIV/0!</v>
      </c>
    </row>
    <row r="653" spans="2:13" ht="15" x14ac:dyDescent="0.2">
      <c r="B653" s="294" t="s">
        <v>379</v>
      </c>
      <c r="E653" s="9"/>
      <c r="F653" s="153"/>
      <c r="G653" s="92"/>
      <c r="H653" s="47">
        <v>8</v>
      </c>
      <c r="I653" s="47">
        <v>8</v>
      </c>
      <c r="J653" s="47"/>
      <c r="L653" s="148">
        <f t="shared" si="34"/>
        <v>0</v>
      </c>
      <c r="M653" s="148">
        <f t="shared" si="35"/>
        <v>-1</v>
      </c>
    </row>
    <row r="654" spans="2:13" x14ac:dyDescent="0.25">
      <c r="B654" s="287" t="s">
        <v>380</v>
      </c>
      <c r="E654" s="9"/>
      <c r="F654" s="153"/>
      <c r="G654" s="92"/>
      <c r="H654" s="47"/>
      <c r="I654" s="47"/>
      <c r="J654" s="47"/>
      <c r="L654" s="148" t="e">
        <f t="shared" si="34"/>
        <v>#DIV/0!</v>
      </c>
      <c r="M654" s="148" t="e">
        <f t="shared" si="35"/>
        <v>#DIV/0!</v>
      </c>
    </row>
    <row r="655" spans="2:13" ht="15" x14ac:dyDescent="0.2">
      <c r="B655" s="294" t="s">
        <v>381</v>
      </c>
      <c r="E655" s="9"/>
      <c r="F655" s="153"/>
      <c r="G655" s="92"/>
      <c r="H655" s="47">
        <v>8</v>
      </c>
      <c r="I655" s="47">
        <v>8</v>
      </c>
      <c r="J655" s="47"/>
      <c r="L655" s="148">
        <f t="shared" si="34"/>
        <v>0</v>
      </c>
      <c r="M655" s="148">
        <f t="shared" si="35"/>
        <v>-1</v>
      </c>
    </row>
    <row r="656" spans="2:13" x14ac:dyDescent="0.25">
      <c r="B656" s="287" t="s">
        <v>382</v>
      </c>
      <c r="E656" s="9"/>
      <c r="F656" s="153"/>
      <c r="G656" s="92"/>
      <c r="H656" s="47">
        <v>8</v>
      </c>
      <c r="I656" s="47">
        <v>8</v>
      </c>
      <c r="J656" s="47"/>
      <c r="L656" s="148">
        <f t="shared" si="34"/>
        <v>0</v>
      </c>
      <c r="M656" s="148">
        <f t="shared" si="35"/>
        <v>-1</v>
      </c>
    </row>
    <row r="657" spans="2:13" x14ac:dyDescent="0.25">
      <c r="B657" s="287" t="s">
        <v>383</v>
      </c>
      <c r="E657" s="9"/>
      <c r="F657" s="153"/>
      <c r="G657" s="92"/>
      <c r="H657" s="47"/>
      <c r="I657" s="47"/>
      <c r="J657" s="47"/>
      <c r="L657" s="148" t="e">
        <f t="shared" si="34"/>
        <v>#DIV/0!</v>
      </c>
      <c r="M657" s="148" t="e">
        <f t="shared" si="35"/>
        <v>#DIV/0!</v>
      </c>
    </row>
    <row r="658" spans="2:13" ht="15" x14ac:dyDescent="0.2">
      <c r="B658" s="294" t="s">
        <v>384</v>
      </c>
      <c r="E658" s="9"/>
      <c r="F658" s="153"/>
      <c r="G658" s="92"/>
      <c r="H658" s="47">
        <v>4</v>
      </c>
      <c r="I658" s="47">
        <v>4</v>
      </c>
      <c r="J658" s="47"/>
      <c r="L658" s="148">
        <f t="shared" si="34"/>
        <v>0</v>
      </c>
      <c r="M658" s="148">
        <f t="shared" si="35"/>
        <v>-1</v>
      </c>
    </row>
    <row r="659" spans="2:13" ht="15" x14ac:dyDescent="0.2">
      <c r="B659" s="294" t="s">
        <v>385</v>
      </c>
      <c r="E659" s="9"/>
      <c r="F659" s="153"/>
      <c r="G659" s="92"/>
      <c r="H659" s="47">
        <v>8</v>
      </c>
      <c r="I659" s="47">
        <v>8</v>
      </c>
      <c r="J659" s="47"/>
      <c r="L659" s="148">
        <f t="shared" si="34"/>
        <v>0</v>
      </c>
      <c r="M659" s="148">
        <f t="shared" si="35"/>
        <v>-1</v>
      </c>
    </row>
    <row r="660" spans="2:13" ht="15" x14ac:dyDescent="0.2">
      <c r="B660" s="294" t="s">
        <v>386</v>
      </c>
      <c r="E660" s="9"/>
      <c r="F660" s="153"/>
      <c r="G660" s="92"/>
      <c r="H660" s="47">
        <v>4</v>
      </c>
      <c r="I660" s="47">
        <v>4</v>
      </c>
      <c r="J660" s="47"/>
      <c r="L660" s="148">
        <f t="shared" si="34"/>
        <v>0</v>
      </c>
      <c r="M660" s="148">
        <f t="shared" si="35"/>
        <v>-1</v>
      </c>
    </row>
    <row r="661" spans="2:13" ht="31.5" x14ac:dyDescent="0.25">
      <c r="B661" s="287" t="s">
        <v>387</v>
      </c>
      <c r="E661" s="9"/>
      <c r="F661" s="153"/>
      <c r="G661" s="92"/>
      <c r="H661" s="47"/>
      <c r="I661" s="47"/>
      <c r="J661" s="47"/>
      <c r="L661" s="148" t="e">
        <f t="shared" si="34"/>
        <v>#DIV/0!</v>
      </c>
      <c r="M661" s="148" t="e">
        <f t="shared" si="35"/>
        <v>#DIV/0!</v>
      </c>
    </row>
    <row r="662" spans="2:13" ht="15" x14ac:dyDescent="0.2">
      <c r="B662" s="293" t="s">
        <v>388</v>
      </c>
      <c r="E662" s="9"/>
      <c r="F662" s="153"/>
      <c r="G662" s="92"/>
      <c r="H662" s="47">
        <v>6</v>
      </c>
      <c r="I662" s="47">
        <v>6</v>
      </c>
      <c r="J662" s="47"/>
      <c r="L662" s="148">
        <f t="shared" si="34"/>
        <v>0</v>
      </c>
      <c r="M662" s="148">
        <f t="shared" si="35"/>
        <v>-1</v>
      </c>
    </row>
    <row r="663" spans="2:13" ht="15" x14ac:dyDescent="0.2">
      <c r="B663" s="294" t="s">
        <v>389</v>
      </c>
      <c r="E663" s="9"/>
      <c r="F663" s="153"/>
      <c r="G663" s="92"/>
      <c r="H663" s="47">
        <v>20</v>
      </c>
      <c r="I663" s="47">
        <v>20</v>
      </c>
      <c r="J663" s="47"/>
      <c r="L663" s="148">
        <f t="shared" si="34"/>
        <v>0</v>
      </c>
      <c r="M663" s="148">
        <f t="shared" si="35"/>
        <v>-1</v>
      </c>
    </row>
    <row r="664" spans="2:13" ht="15" x14ac:dyDescent="0.2">
      <c r="B664" s="294" t="s">
        <v>386</v>
      </c>
      <c r="E664" s="9"/>
      <c r="F664" s="153"/>
      <c r="G664" s="92"/>
      <c r="H664" s="47">
        <v>8</v>
      </c>
      <c r="I664" s="47">
        <v>8</v>
      </c>
      <c r="J664" s="47"/>
      <c r="L664" s="148">
        <f t="shared" si="34"/>
        <v>0</v>
      </c>
      <c r="M664" s="148">
        <f t="shared" si="35"/>
        <v>-1</v>
      </c>
    </row>
    <row r="665" spans="2:13" ht="31.5" x14ac:dyDescent="0.25">
      <c r="B665" s="287" t="s">
        <v>390</v>
      </c>
      <c r="E665" s="9"/>
      <c r="F665" s="153"/>
      <c r="G665" s="92"/>
      <c r="H665" s="47"/>
      <c r="I665" s="47"/>
      <c r="J665" s="47"/>
      <c r="L665" s="148" t="e">
        <f t="shared" si="34"/>
        <v>#DIV/0!</v>
      </c>
      <c r="M665" s="148" t="e">
        <f t="shared" si="35"/>
        <v>#DIV/0!</v>
      </c>
    </row>
    <row r="666" spans="2:13" ht="15" x14ac:dyDescent="0.2">
      <c r="B666" s="293" t="s">
        <v>374</v>
      </c>
      <c r="E666" s="9"/>
      <c r="F666" s="153"/>
      <c r="G666" s="92"/>
      <c r="H666" s="47">
        <v>6</v>
      </c>
      <c r="I666" s="47">
        <v>6</v>
      </c>
      <c r="J666" s="47"/>
      <c r="L666" s="148">
        <f t="shared" si="34"/>
        <v>0</v>
      </c>
      <c r="M666" s="148">
        <f t="shared" si="35"/>
        <v>-1</v>
      </c>
    </row>
    <row r="667" spans="2:13" ht="15" x14ac:dyDescent="0.2">
      <c r="B667" s="294" t="s">
        <v>375</v>
      </c>
      <c r="E667" s="9"/>
      <c r="F667" s="153"/>
      <c r="G667" s="92"/>
      <c r="H667" s="47">
        <v>20</v>
      </c>
      <c r="I667" s="47">
        <v>20</v>
      </c>
      <c r="J667" s="47"/>
      <c r="L667" s="148">
        <f t="shared" si="34"/>
        <v>0</v>
      </c>
      <c r="M667" s="148">
        <f t="shared" si="35"/>
        <v>-1</v>
      </c>
    </row>
    <row r="668" spans="2:13" ht="15" x14ac:dyDescent="0.2">
      <c r="B668" s="294" t="s">
        <v>391</v>
      </c>
      <c r="E668" s="9"/>
      <c r="F668" s="153"/>
      <c r="G668" s="92"/>
      <c r="H668" s="47">
        <v>8</v>
      </c>
      <c r="I668" s="47">
        <v>8</v>
      </c>
      <c r="J668" s="47"/>
      <c r="L668" s="148">
        <f t="shared" si="34"/>
        <v>0</v>
      </c>
      <c r="M668" s="148">
        <f t="shared" si="35"/>
        <v>-1</v>
      </c>
    </row>
    <row r="669" spans="2:13" ht="15" x14ac:dyDescent="0.2">
      <c r="B669" s="9"/>
      <c r="E669" s="9"/>
      <c r="F669" s="153"/>
      <c r="G669" s="92"/>
      <c r="H669" s="47"/>
      <c r="I669" s="47"/>
      <c r="J669" s="47"/>
      <c r="L669" s="148" t="e">
        <f t="shared" si="34"/>
        <v>#DIV/0!</v>
      </c>
      <c r="M669" s="148" t="e">
        <f t="shared" si="35"/>
        <v>#DIV/0!</v>
      </c>
    </row>
    <row r="670" spans="2:13" x14ac:dyDescent="0.25">
      <c r="B670" s="292" t="s">
        <v>392</v>
      </c>
      <c r="E670" s="9"/>
      <c r="F670" s="153"/>
      <c r="G670" s="92"/>
      <c r="H670" s="47"/>
      <c r="I670" s="47"/>
      <c r="J670" s="47"/>
      <c r="L670" s="148" t="e">
        <f t="shared" ref="L670:L710" si="37">(I670-H670)/H670</f>
        <v>#DIV/0!</v>
      </c>
      <c r="M670" s="148" t="e">
        <f t="shared" ref="M670:M710" si="38">(J670-I670)/I670</f>
        <v>#DIV/0!</v>
      </c>
    </row>
    <row r="671" spans="2:13" ht="15" x14ac:dyDescent="0.2">
      <c r="B671" s="60" t="s">
        <v>393</v>
      </c>
      <c r="E671" s="9"/>
      <c r="F671" s="153"/>
      <c r="G671" s="92"/>
      <c r="H671" s="47"/>
      <c r="I671" s="47"/>
      <c r="J671" s="47"/>
      <c r="L671" s="148" t="e">
        <f t="shared" si="37"/>
        <v>#DIV/0!</v>
      </c>
      <c r="M671" s="148" t="e">
        <f t="shared" si="38"/>
        <v>#DIV/0!</v>
      </c>
    </row>
    <row r="672" spans="2:13" ht="15" x14ac:dyDescent="0.2">
      <c r="B672" s="60" t="s">
        <v>463</v>
      </c>
      <c r="E672" s="9"/>
      <c r="F672" s="153"/>
      <c r="G672" s="92"/>
      <c r="H672" s="47">
        <v>107</v>
      </c>
      <c r="I672" s="47">
        <v>107</v>
      </c>
      <c r="J672" s="47"/>
      <c r="L672" s="148">
        <f t="shared" si="37"/>
        <v>0</v>
      </c>
      <c r="M672" s="148">
        <f t="shared" si="38"/>
        <v>-1</v>
      </c>
    </row>
    <row r="673" spans="2:18" ht="15" x14ac:dyDescent="0.2">
      <c r="B673" s="60" t="s">
        <v>464</v>
      </c>
      <c r="E673" s="9"/>
      <c r="F673" s="153"/>
      <c r="G673" s="92"/>
      <c r="H673" s="47">
        <v>80.25</v>
      </c>
      <c r="I673" s="47">
        <v>80.25</v>
      </c>
      <c r="J673" s="47"/>
      <c r="L673" s="148">
        <f t="shared" si="37"/>
        <v>0</v>
      </c>
      <c r="M673" s="148">
        <f t="shared" si="38"/>
        <v>-1</v>
      </c>
    </row>
    <row r="674" spans="2:18" ht="15" x14ac:dyDescent="0.2">
      <c r="B674" s="60" t="s">
        <v>394</v>
      </c>
      <c r="E674" s="9"/>
      <c r="F674" s="153"/>
      <c r="G674" s="92"/>
      <c r="H674" s="47">
        <v>100.58000000000001</v>
      </c>
      <c r="I674" s="47">
        <v>100.58</v>
      </c>
      <c r="J674" s="47"/>
      <c r="L674" s="148">
        <f t="shared" si="37"/>
        <v>-1.4128907054287136E-16</v>
      </c>
      <c r="M674" s="148">
        <f t="shared" si="38"/>
        <v>-1</v>
      </c>
    </row>
    <row r="675" spans="2:18" ht="15" x14ac:dyDescent="0.2">
      <c r="B675" s="60" t="s">
        <v>395</v>
      </c>
      <c r="E675" s="9"/>
      <c r="F675" s="153"/>
      <c r="G675" s="92"/>
      <c r="H675" s="47">
        <v>127</v>
      </c>
      <c r="I675" s="47">
        <v>127</v>
      </c>
      <c r="J675" s="47"/>
      <c r="L675" s="148">
        <f t="shared" si="37"/>
        <v>0</v>
      </c>
      <c r="M675" s="148">
        <f t="shared" si="38"/>
        <v>-1</v>
      </c>
    </row>
    <row r="676" spans="2:18" ht="15" x14ac:dyDescent="0.2">
      <c r="B676" s="60" t="s">
        <v>851</v>
      </c>
      <c r="E676" s="9"/>
      <c r="F676" s="153"/>
      <c r="G676" s="92"/>
      <c r="H676" s="47">
        <v>127</v>
      </c>
      <c r="I676" s="47">
        <v>127</v>
      </c>
      <c r="J676" s="47"/>
      <c r="L676" s="148">
        <f t="shared" si="37"/>
        <v>0</v>
      </c>
      <c r="M676" s="148">
        <f t="shared" si="38"/>
        <v>-1</v>
      </c>
    </row>
    <row r="677" spans="2:18" ht="15" x14ac:dyDescent="0.2">
      <c r="B677" s="60" t="s">
        <v>396</v>
      </c>
      <c r="E677" s="9"/>
      <c r="F677" s="153"/>
      <c r="G677" s="92"/>
      <c r="H677" s="47">
        <v>111</v>
      </c>
      <c r="I677" s="47">
        <v>111</v>
      </c>
      <c r="J677" s="47"/>
      <c r="L677" s="148">
        <f t="shared" si="37"/>
        <v>0</v>
      </c>
      <c r="M677" s="148">
        <f t="shared" si="38"/>
        <v>-1</v>
      </c>
    </row>
    <row r="678" spans="2:18" ht="15" x14ac:dyDescent="0.2">
      <c r="B678" s="60" t="s">
        <v>397</v>
      </c>
      <c r="E678" s="9"/>
      <c r="F678" s="153"/>
      <c r="G678" s="92"/>
      <c r="H678" s="47">
        <v>80</v>
      </c>
      <c r="I678" s="47">
        <v>80</v>
      </c>
      <c r="J678" s="47"/>
      <c r="L678" s="148">
        <f t="shared" si="37"/>
        <v>0</v>
      </c>
      <c r="M678" s="148">
        <f t="shared" si="38"/>
        <v>-1</v>
      </c>
    </row>
    <row r="679" spans="2:18" ht="15" x14ac:dyDescent="0.2">
      <c r="B679" s="60" t="s">
        <v>398</v>
      </c>
      <c r="E679" s="9"/>
      <c r="F679" s="153"/>
      <c r="G679" s="92"/>
      <c r="H679" s="47">
        <v>55</v>
      </c>
      <c r="I679" s="47">
        <v>55</v>
      </c>
      <c r="J679" s="47"/>
      <c r="L679" s="148">
        <f t="shared" si="37"/>
        <v>0</v>
      </c>
      <c r="M679" s="148">
        <f t="shared" si="38"/>
        <v>-1</v>
      </c>
    </row>
    <row r="680" spans="2:18" ht="15" x14ac:dyDescent="0.2">
      <c r="B680" s="60" t="s">
        <v>399</v>
      </c>
      <c r="E680" s="9"/>
      <c r="F680" s="153"/>
      <c r="G680" s="92"/>
      <c r="H680" s="47">
        <v>55</v>
      </c>
      <c r="I680" s="47">
        <v>55</v>
      </c>
      <c r="J680" s="47"/>
      <c r="L680" s="148">
        <f t="shared" si="37"/>
        <v>0</v>
      </c>
      <c r="M680" s="148">
        <f t="shared" si="38"/>
        <v>-1</v>
      </c>
    </row>
    <row r="681" spans="2:18" ht="15" x14ac:dyDescent="0.2">
      <c r="B681" s="60" t="s">
        <v>400</v>
      </c>
      <c r="E681" s="9"/>
      <c r="F681" s="153"/>
      <c r="G681" s="92"/>
      <c r="H681" s="47">
        <v>58</v>
      </c>
      <c r="I681" s="47">
        <v>58</v>
      </c>
      <c r="J681" s="47"/>
      <c r="L681" s="148">
        <f t="shared" si="37"/>
        <v>0</v>
      </c>
      <c r="M681" s="148">
        <f t="shared" si="38"/>
        <v>-1</v>
      </c>
    </row>
    <row r="682" spans="2:18" ht="15" x14ac:dyDescent="0.2">
      <c r="B682" s="60" t="s">
        <v>401</v>
      </c>
      <c r="E682" s="9"/>
      <c r="F682" s="153"/>
      <c r="G682" s="92"/>
      <c r="H682" s="47">
        <v>122</v>
      </c>
      <c r="I682" s="47">
        <v>122</v>
      </c>
      <c r="J682" s="47"/>
      <c r="L682" s="148">
        <f t="shared" si="37"/>
        <v>0</v>
      </c>
      <c r="M682" s="148">
        <f t="shared" si="38"/>
        <v>-1</v>
      </c>
    </row>
    <row r="683" spans="2:18" ht="15" x14ac:dyDescent="0.2">
      <c r="B683" s="60" t="s">
        <v>402</v>
      </c>
      <c r="E683" s="9"/>
      <c r="F683" s="153"/>
      <c r="G683" s="92"/>
      <c r="H683" s="47">
        <v>39</v>
      </c>
      <c r="I683" s="47">
        <v>39</v>
      </c>
      <c r="J683" s="47"/>
      <c r="L683" s="148">
        <f t="shared" si="37"/>
        <v>0</v>
      </c>
      <c r="M683" s="148">
        <f t="shared" si="38"/>
        <v>-1</v>
      </c>
    </row>
    <row r="684" spans="2:18" ht="15" x14ac:dyDescent="0.2">
      <c r="B684" s="60" t="s">
        <v>403</v>
      </c>
      <c r="E684" s="9"/>
      <c r="F684" s="153"/>
      <c r="G684" s="92"/>
      <c r="H684" s="47">
        <v>128</v>
      </c>
      <c r="I684" s="47">
        <v>128</v>
      </c>
      <c r="J684" s="47"/>
      <c r="L684" s="148">
        <f t="shared" si="37"/>
        <v>0</v>
      </c>
      <c r="M684" s="148">
        <f t="shared" si="38"/>
        <v>-1</v>
      </c>
    </row>
    <row r="685" spans="2:18" ht="15" x14ac:dyDescent="0.2">
      <c r="B685" s="60" t="s">
        <v>404</v>
      </c>
      <c r="E685" s="9"/>
      <c r="F685" s="153"/>
      <c r="G685" s="92"/>
      <c r="H685" s="47">
        <v>20</v>
      </c>
      <c r="I685" s="47">
        <v>20</v>
      </c>
      <c r="J685" s="47"/>
      <c r="L685" s="148">
        <f t="shared" si="37"/>
        <v>0</v>
      </c>
      <c r="M685" s="148">
        <f t="shared" si="38"/>
        <v>-1</v>
      </c>
    </row>
    <row r="686" spans="2:18" ht="30" x14ac:dyDescent="0.2">
      <c r="B686" s="60" t="s">
        <v>405</v>
      </c>
      <c r="E686" s="9"/>
      <c r="F686" s="153"/>
      <c r="G686" s="92"/>
      <c r="H686" s="47">
        <v>100</v>
      </c>
      <c r="I686" s="47">
        <v>100</v>
      </c>
      <c r="J686" s="47"/>
      <c r="L686" s="148">
        <f t="shared" si="37"/>
        <v>0</v>
      </c>
      <c r="M686" s="148">
        <f t="shared" si="38"/>
        <v>-1</v>
      </c>
    </row>
    <row r="687" spans="2:18" ht="30" x14ac:dyDescent="0.2">
      <c r="B687" s="60" t="s">
        <v>406</v>
      </c>
      <c r="E687" s="9"/>
      <c r="F687" s="153"/>
      <c r="G687" s="92"/>
      <c r="H687" s="47">
        <v>114</v>
      </c>
      <c r="I687" s="47">
        <v>114</v>
      </c>
      <c r="J687" s="47"/>
      <c r="L687" s="148">
        <f t="shared" si="37"/>
        <v>0</v>
      </c>
      <c r="M687" s="148">
        <f t="shared" si="38"/>
        <v>-1</v>
      </c>
    </row>
    <row r="688" spans="2:18" ht="15" x14ac:dyDescent="0.2">
      <c r="B688" s="9"/>
      <c r="E688" s="9"/>
      <c r="F688" s="153"/>
      <c r="G688" s="92"/>
      <c r="H688" s="47"/>
      <c r="I688" s="47"/>
      <c r="J688" s="47"/>
      <c r="L688" s="148" t="e">
        <f t="shared" si="37"/>
        <v>#DIV/0!</v>
      </c>
      <c r="M688" s="148" t="e">
        <f t="shared" si="38"/>
        <v>#DIV/0!</v>
      </c>
      <c r="Q688" s="9"/>
      <c r="R688" s="9"/>
    </row>
    <row r="689" spans="2:18" ht="15" x14ac:dyDescent="0.2">
      <c r="B689" s="9"/>
      <c r="E689" s="9"/>
      <c r="F689" s="153"/>
      <c r="G689" s="92"/>
      <c r="H689" s="47"/>
      <c r="I689" s="47"/>
      <c r="J689" s="47"/>
      <c r="L689" s="148" t="e">
        <f t="shared" si="37"/>
        <v>#DIV/0!</v>
      </c>
      <c r="M689" s="148" t="e">
        <f t="shared" si="38"/>
        <v>#DIV/0!</v>
      </c>
      <c r="Q689" s="9"/>
      <c r="R689" s="9"/>
    </row>
    <row r="690" spans="2:18" ht="15" x14ac:dyDescent="0.2">
      <c r="B690" s="60"/>
      <c r="E690" s="9"/>
      <c r="F690" s="153"/>
      <c r="G690" s="92"/>
      <c r="H690" s="9"/>
      <c r="I690" s="47"/>
      <c r="J690" s="47"/>
      <c r="L690" s="148" t="e">
        <f t="shared" si="37"/>
        <v>#DIV/0!</v>
      </c>
      <c r="M690" s="148" t="e">
        <f t="shared" si="38"/>
        <v>#DIV/0!</v>
      </c>
      <c r="Q690" s="9"/>
      <c r="R690" s="9"/>
    </row>
    <row r="691" spans="2:18" x14ac:dyDescent="0.25">
      <c r="B691" s="292" t="s">
        <v>407</v>
      </c>
      <c r="E691" s="9"/>
      <c r="F691" s="153"/>
      <c r="G691" s="92"/>
      <c r="H691" s="9"/>
      <c r="I691" s="47"/>
      <c r="J691" s="47"/>
      <c r="L691" s="148" t="e">
        <f t="shared" si="37"/>
        <v>#DIV/0!</v>
      </c>
      <c r="M691" s="148" t="e">
        <f t="shared" si="38"/>
        <v>#DIV/0!</v>
      </c>
      <c r="Q691" s="9"/>
      <c r="R691" s="9"/>
    </row>
    <row r="692" spans="2:18" ht="30" x14ac:dyDescent="0.2">
      <c r="B692" s="60" t="s">
        <v>408</v>
      </c>
      <c r="E692" s="9"/>
      <c r="F692" s="153"/>
      <c r="G692" s="92"/>
      <c r="H692" s="47">
        <v>25</v>
      </c>
      <c r="I692" s="47">
        <v>25</v>
      </c>
      <c r="J692" s="47"/>
      <c r="L692" s="148">
        <f t="shared" si="37"/>
        <v>0</v>
      </c>
      <c r="M692" s="148">
        <f t="shared" si="38"/>
        <v>-1</v>
      </c>
      <c r="Q692" s="9"/>
      <c r="R692" s="9"/>
    </row>
    <row r="693" spans="2:18" ht="15" x14ac:dyDescent="0.2">
      <c r="B693" s="60" t="s">
        <v>409</v>
      </c>
      <c r="E693" s="9"/>
      <c r="F693" s="153"/>
      <c r="G693" s="92"/>
      <c r="H693" s="47">
        <v>25</v>
      </c>
      <c r="I693" s="47">
        <v>25</v>
      </c>
      <c r="J693" s="47"/>
      <c r="L693" s="148">
        <f t="shared" si="37"/>
        <v>0</v>
      </c>
      <c r="M693" s="148">
        <f t="shared" si="38"/>
        <v>-1</v>
      </c>
      <c r="Q693" s="9"/>
      <c r="R693" s="9"/>
    </row>
    <row r="694" spans="2:18" ht="30" x14ac:dyDescent="0.2">
      <c r="B694" s="60" t="s">
        <v>410</v>
      </c>
      <c r="E694" s="9"/>
      <c r="F694" s="153"/>
      <c r="G694" s="92"/>
      <c r="H694" s="47">
        <v>30</v>
      </c>
      <c r="I694" s="47">
        <v>30</v>
      </c>
      <c r="J694" s="47"/>
      <c r="L694" s="148">
        <f t="shared" si="37"/>
        <v>0</v>
      </c>
      <c r="M694" s="148">
        <f t="shared" si="38"/>
        <v>-1</v>
      </c>
      <c r="Q694" s="9"/>
      <c r="R694" s="9"/>
    </row>
    <row r="695" spans="2:18" ht="30" x14ac:dyDescent="0.2">
      <c r="B695" s="60" t="s">
        <v>411</v>
      </c>
      <c r="E695" s="9"/>
      <c r="F695" s="153"/>
      <c r="G695" s="92"/>
      <c r="H695" s="47">
        <v>30</v>
      </c>
      <c r="I695" s="47">
        <v>30</v>
      </c>
      <c r="J695" s="47"/>
      <c r="L695" s="148">
        <f t="shared" si="37"/>
        <v>0</v>
      </c>
      <c r="M695" s="148">
        <f t="shared" si="38"/>
        <v>-1</v>
      </c>
      <c r="Q695" s="9"/>
      <c r="R695" s="9"/>
    </row>
    <row r="696" spans="2:18" ht="15" x14ac:dyDescent="0.2">
      <c r="B696" s="60" t="s">
        <v>412</v>
      </c>
      <c r="E696" s="9"/>
      <c r="F696" s="153"/>
      <c r="G696" s="92"/>
      <c r="H696" s="47">
        <v>30</v>
      </c>
      <c r="I696" s="47">
        <v>30</v>
      </c>
      <c r="J696" s="47"/>
      <c r="L696" s="148">
        <f t="shared" si="37"/>
        <v>0</v>
      </c>
      <c r="M696" s="148">
        <f t="shared" si="38"/>
        <v>-1</v>
      </c>
      <c r="Q696" s="9"/>
      <c r="R696" s="9"/>
    </row>
    <row r="697" spans="2:18" ht="15" x14ac:dyDescent="0.2">
      <c r="B697" s="60" t="s">
        <v>413</v>
      </c>
      <c r="E697" s="9"/>
      <c r="F697" s="153"/>
      <c r="G697" s="92"/>
      <c r="H697" s="47">
        <v>30</v>
      </c>
      <c r="I697" s="47">
        <v>30</v>
      </c>
      <c r="J697" s="47"/>
      <c r="L697" s="148">
        <f t="shared" si="37"/>
        <v>0</v>
      </c>
      <c r="M697" s="148">
        <f t="shared" si="38"/>
        <v>-1</v>
      </c>
      <c r="Q697" s="9"/>
      <c r="R697" s="9"/>
    </row>
    <row r="698" spans="2:18" ht="15" x14ac:dyDescent="0.2">
      <c r="B698" s="60" t="s">
        <v>414</v>
      </c>
      <c r="E698" s="9"/>
      <c r="F698" s="153"/>
      <c r="G698" s="92"/>
      <c r="H698" s="47">
        <v>30</v>
      </c>
      <c r="I698" s="47">
        <v>30</v>
      </c>
      <c r="J698" s="47"/>
      <c r="L698" s="148">
        <f t="shared" si="37"/>
        <v>0</v>
      </c>
      <c r="M698" s="148">
        <f t="shared" si="38"/>
        <v>-1</v>
      </c>
      <c r="Q698" s="9"/>
      <c r="R698" s="9"/>
    </row>
    <row r="699" spans="2:18" ht="45" x14ac:dyDescent="0.2">
      <c r="B699" s="60" t="s">
        <v>415</v>
      </c>
      <c r="E699" s="9"/>
      <c r="F699" s="153"/>
      <c r="G699" s="92"/>
      <c r="H699" s="47">
        <v>30</v>
      </c>
      <c r="I699" s="47">
        <v>30</v>
      </c>
      <c r="J699" s="47"/>
      <c r="L699" s="148">
        <f t="shared" si="37"/>
        <v>0</v>
      </c>
      <c r="M699" s="148">
        <f t="shared" si="38"/>
        <v>-1</v>
      </c>
      <c r="Q699" s="9"/>
      <c r="R699" s="9"/>
    </row>
    <row r="700" spans="2:18" ht="15" x14ac:dyDescent="0.2">
      <c r="B700" s="60" t="s">
        <v>416</v>
      </c>
      <c r="E700" s="9"/>
      <c r="F700" s="153"/>
      <c r="G700" s="92"/>
      <c r="H700" s="47">
        <v>30</v>
      </c>
      <c r="I700" s="47">
        <v>30</v>
      </c>
      <c r="J700" s="47"/>
      <c r="L700" s="148">
        <f t="shared" si="37"/>
        <v>0</v>
      </c>
      <c r="M700" s="148">
        <f t="shared" si="38"/>
        <v>-1</v>
      </c>
      <c r="Q700" s="9"/>
      <c r="R700" s="9"/>
    </row>
    <row r="701" spans="2:18" ht="15" x14ac:dyDescent="0.2">
      <c r="B701" s="60" t="s">
        <v>417</v>
      </c>
      <c r="E701" s="9"/>
      <c r="F701" s="153"/>
      <c r="G701" s="92"/>
      <c r="H701" s="47">
        <v>30</v>
      </c>
      <c r="I701" s="47">
        <v>30</v>
      </c>
      <c r="J701" s="47"/>
      <c r="L701" s="148">
        <f t="shared" si="37"/>
        <v>0</v>
      </c>
      <c r="M701" s="148">
        <f t="shared" si="38"/>
        <v>-1</v>
      </c>
      <c r="Q701" s="9"/>
      <c r="R701" s="9"/>
    </row>
    <row r="702" spans="2:18" ht="15" x14ac:dyDescent="0.2">
      <c r="B702" s="60" t="s">
        <v>418</v>
      </c>
      <c r="E702" s="9"/>
      <c r="F702" s="153"/>
      <c r="G702" s="92"/>
      <c r="H702" s="47">
        <v>30</v>
      </c>
      <c r="I702" s="47">
        <v>30</v>
      </c>
      <c r="J702" s="47"/>
      <c r="L702" s="148">
        <f t="shared" si="37"/>
        <v>0</v>
      </c>
      <c r="M702" s="148">
        <f t="shared" si="38"/>
        <v>-1</v>
      </c>
      <c r="Q702" s="9"/>
      <c r="R702" s="9"/>
    </row>
    <row r="703" spans="2:18" ht="15" x14ac:dyDescent="0.2">
      <c r="B703" s="60" t="s">
        <v>419</v>
      </c>
      <c r="E703" s="9"/>
      <c r="F703" s="153"/>
      <c r="G703" s="92"/>
      <c r="H703" s="47">
        <v>75</v>
      </c>
      <c r="I703" s="47">
        <v>75</v>
      </c>
      <c r="J703" s="47"/>
      <c r="L703" s="148">
        <f t="shared" si="37"/>
        <v>0</v>
      </c>
      <c r="M703" s="148">
        <f t="shared" si="38"/>
        <v>-1</v>
      </c>
      <c r="Q703" s="9"/>
      <c r="R703" s="9"/>
    </row>
    <row r="704" spans="2:18" ht="45" x14ac:dyDescent="0.2">
      <c r="B704" s="60" t="s">
        <v>420</v>
      </c>
      <c r="E704" s="9"/>
      <c r="F704" s="153"/>
      <c r="G704" s="92"/>
      <c r="H704" s="47">
        <v>75</v>
      </c>
      <c r="I704" s="47">
        <v>75</v>
      </c>
      <c r="J704" s="47"/>
      <c r="L704" s="148">
        <f t="shared" si="37"/>
        <v>0</v>
      </c>
      <c r="M704" s="148">
        <f t="shared" si="38"/>
        <v>-1</v>
      </c>
      <c r="Q704" s="9"/>
      <c r="R704" s="9"/>
    </row>
    <row r="705" spans="2:18" ht="15" x14ac:dyDescent="0.2">
      <c r="B705" s="60" t="s">
        <v>421</v>
      </c>
      <c r="E705" s="9"/>
      <c r="F705" s="153"/>
      <c r="G705" s="92"/>
      <c r="H705" s="47">
        <v>75</v>
      </c>
      <c r="I705" s="47">
        <v>75</v>
      </c>
      <c r="J705" s="47"/>
      <c r="L705" s="148">
        <f t="shared" si="37"/>
        <v>0</v>
      </c>
      <c r="M705" s="148">
        <f t="shared" si="38"/>
        <v>-1</v>
      </c>
      <c r="Q705" s="9"/>
      <c r="R705" s="9"/>
    </row>
    <row r="706" spans="2:18" ht="30" x14ac:dyDescent="0.2">
      <c r="B706" s="60" t="s">
        <v>422</v>
      </c>
      <c r="E706" s="9"/>
      <c r="F706" s="153"/>
      <c r="G706" s="92"/>
      <c r="H706" s="47">
        <v>75</v>
      </c>
      <c r="I706" s="47">
        <v>75</v>
      </c>
      <c r="J706" s="47"/>
      <c r="L706" s="148">
        <f t="shared" si="37"/>
        <v>0</v>
      </c>
      <c r="M706" s="148">
        <f t="shared" si="38"/>
        <v>-1</v>
      </c>
      <c r="Q706" s="9"/>
      <c r="R706" s="9"/>
    </row>
    <row r="707" spans="2:18" ht="15" x14ac:dyDescent="0.2">
      <c r="B707" s="60" t="s">
        <v>423</v>
      </c>
      <c r="E707" s="9"/>
      <c r="F707" s="153"/>
      <c r="G707" s="92"/>
      <c r="H707" s="47">
        <v>75</v>
      </c>
      <c r="I707" s="47">
        <v>75</v>
      </c>
      <c r="J707" s="47"/>
      <c r="L707" s="148">
        <f t="shared" si="37"/>
        <v>0</v>
      </c>
      <c r="M707" s="148">
        <f t="shared" si="38"/>
        <v>-1</v>
      </c>
      <c r="Q707" s="9"/>
      <c r="R707" s="9"/>
    </row>
    <row r="708" spans="2:18" ht="15" x14ac:dyDescent="0.2">
      <c r="B708" s="60" t="s">
        <v>424</v>
      </c>
      <c r="E708" s="9"/>
      <c r="F708" s="153"/>
      <c r="G708" s="92"/>
      <c r="H708" s="47">
        <v>150</v>
      </c>
      <c r="I708" s="47">
        <v>150</v>
      </c>
      <c r="J708" s="47"/>
      <c r="L708" s="148">
        <f t="shared" si="37"/>
        <v>0</v>
      </c>
      <c r="M708" s="148">
        <f t="shared" si="38"/>
        <v>-1</v>
      </c>
      <c r="N708" s="79"/>
      <c r="O708" s="79"/>
      <c r="P708" s="79"/>
      <c r="Q708" s="9"/>
      <c r="R708" s="9"/>
    </row>
    <row r="709" spans="2:18" ht="60" x14ac:dyDescent="0.2">
      <c r="B709" s="60" t="s">
        <v>425</v>
      </c>
      <c r="D709" s="43"/>
      <c r="G709" s="69"/>
      <c r="H709" s="47">
        <v>150</v>
      </c>
      <c r="I709" s="47">
        <v>150</v>
      </c>
      <c r="J709" s="47"/>
      <c r="L709" s="148">
        <f t="shared" si="37"/>
        <v>0</v>
      </c>
      <c r="M709" s="148">
        <f t="shared" si="38"/>
        <v>-1</v>
      </c>
      <c r="Q709" s="9"/>
      <c r="R709" s="9"/>
    </row>
    <row r="710" spans="2:18" ht="45" x14ac:dyDescent="0.2">
      <c r="B710" s="60" t="s">
        <v>426</v>
      </c>
      <c r="D710" s="43"/>
      <c r="G710" s="69"/>
      <c r="H710" s="47">
        <v>75</v>
      </c>
      <c r="I710" s="47">
        <v>75</v>
      </c>
      <c r="J710" s="47"/>
      <c r="L710" s="148">
        <f t="shared" si="37"/>
        <v>0</v>
      </c>
      <c r="M710" s="148">
        <f t="shared" si="38"/>
        <v>-1</v>
      </c>
      <c r="Q710" s="9"/>
      <c r="R710" s="9"/>
    </row>
    <row r="711" spans="2:18" ht="15" x14ac:dyDescent="0.2">
      <c r="B711" s="9"/>
      <c r="D711" s="43"/>
      <c r="G711" s="69"/>
      <c r="H711" s="43"/>
      <c r="I711" s="43"/>
      <c r="J711" s="43"/>
      <c r="L711" s="148"/>
      <c r="M711" s="148"/>
      <c r="Q711" s="9"/>
      <c r="R711" s="9"/>
    </row>
    <row r="712" spans="2:18" ht="15" x14ac:dyDescent="0.2">
      <c r="B712" s="9"/>
      <c r="D712" s="43"/>
      <c r="G712" s="69"/>
      <c r="H712" s="43"/>
      <c r="I712" s="43"/>
      <c r="J712" s="43"/>
      <c r="L712" s="148"/>
      <c r="M712" s="148"/>
      <c r="Q712" s="9"/>
      <c r="R712" s="9"/>
    </row>
    <row r="713" spans="2:18" ht="15" x14ac:dyDescent="0.2">
      <c r="B713" s="9"/>
      <c r="D713" s="43"/>
      <c r="G713" s="69"/>
      <c r="H713" s="43"/>
      <c r="I713" s="43"/>
      <c r="J713" s="43"/>
      <c r="L713" s="148"/>
      <c r="M713" s="148"/>
      <c r="Q713" s="9"/>
      <c r="R713" s="9"/>
    </row>
    <row r="714" spans="2:18" ht="15" x14ac:dyDescent="0.2">
      <c r="B714" s="9"/>
      <c r="D714" s="43"/>
      <c r="G714" s="69"/>
      <c r="H714" s="43"/>
      <c r="I714" s="43"/>
      <c r="J714" s="43"/>
      <c r="L714" s="148"/>
      <c r="M714" s="148"/>
      <c r="Q714" s="9"/>
      <c r="R714" s="9"/>
    </row>
    <row r="715" spans="2:18" ht="15" x14ac:dyDescent="0.2">
      <c r="B715" s="9"/>
      <c r="D715" s="43"/>
      <c r="G715" s="69"/>
      <c r="H715" s="43"/>
      <c r="I715" s="43"/>
      <c r="J715" s="43"/>
      <c r="L715" s="148"/>
      <c r="M715" s="148"/>
      <c r="Q715" s="9"/>
      <c r="R715" s="9"/>
    </row>
    <row r="716" spans="2:18" ht="15" x14ac:dyDescent="0.2">
      <c r="B716" s="9"/>
      <c r="D716" s="43"/>
      <c r="G716" s="69"/>
      <c r="H716" s="43"/>
      <c r="I716" s="43"/>
      <c r="J716" s="43"/>
      <c r="L716" s="148"/>
      <c r="M716" s="148"/>
      <c r="Q716" s="9"/>
      <c r="R716" s="9"/>
    </row>
    <row r="717" spans="2:18" ht="15" x14ac:dyDescent="0.2">
      <c r="B717" s="9"/>
      <c r="D717" s="43"/>
      <c r="G717" s="69"/>
      <c r="H717" s="43"/>
      <c r="I717" s="43"/>
      <c r="J717" s="43"/>
      <c r="L717" s="148"/>
      <c r="M717" s="148"/>
      <c r="Q717" s="9"/>
      <c r="R717" s="9"/>
    </row>
    <row r="718" spans="2:18" ht="15" x14ac:dyDescent="0.2">
      <c r="B718" s="9"/>
      <c r="D718" s="43"/>
      <c r="G718" s="69"/>
      <c r="H718" s="43"/>
      <c r="I718" s="43"/>
      <c r="J718" s="43"/>
      <c r="M718" s="43"/>
      <c r="Q718" s="9"/>
      <c r="R718" s="9"/>
    </row>
    <row r="719" spans="2:18" ht="15" x14ac:dyDescent="0.2">
      <c r="B719" s="9"/>
      <c r="D719" s="43"/>
      <c r="G719" s="69"/>
      <c r="H719" s="43"/>
      <c r="I719" s="43"/>
      <c r="J719" s="43"/>
      <c r="M719" s="43"/>
      <c r="Q719" s="9"/>
      <c r="R719" s="9"/>
    </row>
    <row r="720" spans="2:18" ht="15" x14ac:dyDescent="0.2">
      <c r="B720" s="9"/>
      <c r="D720" s="43"/>
      <c r="G720" s="69"/>
      <c r="H720" s="43"/>
      <c r="I720" s="43"/>
      <c r="J720" s="43"/>
      <c r="M720" s="43"/>
      <c r="Q720" s="9"/>
      <c r="R720" s="9"/>
    </row>
    <row r="721" spans="2:18" ht="15" x14ac:dyDescent="0.2">
      <c r="B721" s="9"/>
      <c r="D721" s="43"/>
      <c r="G721" s="69"/>
      <c r="H721" s="43"/>
      <c r="I721" s="43"/>
      <c r="J721" s="43"/>
      <c r="M721" s="43"/>
      <c r="Q721" s="9"/>
      <c r="R721" s="9"/>
    </row>
    <row r="722" spans="2:18" ht="15" x14ac:dyDescent="0.2">
      <c r="B722" s="9"/>
      <c r="D722" s="43"/>
      <c r="G722" s="69"/>
      <c r="H722" s="43"/>
      <c r="I722" s="43"/>
      <c r="J722" s="43"/>
      <c r="M722" s="43"/>
      <c r="Q722" s="9"/>
      <c r="R722" s="9"/>
    </row>
    <row r="723" spans="2:18" ht="15" x14ac:dyDescent="0.2">
      <c r="B723" s="9"/>
      <c r="D723" s="43"/>
      <c r="G723" s="69"/>
      <c r="H723" s="43"/>
      <c r="I723" s="43"/>
      <c r="J723" s="43"/>
      <c r="M723" s="43"/>
      <c r="Q723" s="9"/>
      <c r="R723" s="9"/>
    </row>
    <row r="724" spans="2:18" ht="15" x14ac:dyDescent="0.2">
      <c r="B724" s="9"/>
      <c r="D724" s="43"/>
      <c r="G724" s="69"/>
      <c r="H724" s="43"/>
      <c r="I724" s="43"/>
      <c r="J724" s="43"/>
      <c r="M724" s="43"/>
      <c r="Q724" s="9"/>
      <c r="R724" s="9"/>
    </row>
    <row r="725" spans="2:18" ht="15" x14ac:dyDescent="0.2">
      <c r="B725" s="9"/>
      <c r="D725" s="43"/>
      <c r="G725" s="69"/>
      <c r="H725" s="43"/>
      <c r="I725" s="43"/>
      <c r="J725" s="43"/>
      <c r="M725" s="43"/>
      <c r="Q725" s="9"/>
      <c r="R725" s="9"/>
    </row>
    <row r="726" spans="2:18" ht="15" x14ac:dyDescent="0.2">
      <c r="B726" s="9"/>
      <c r="D726" s="43"/>
      <c r="G726" s="69"/>
      <c r="H726" s="43"/>
      <c r="I726" s="43"/>
      <c r="J726" s="43"/>
      <c r="M726" s="43"/>
      <c r="Q726" s="9"/>
      <c r="R726" s="9"/>
    </row>
    <row r="727" spans="2:18" ht="15" x14ac:dyDescent="0.2">
      <c r="B727" s="9"/>
      <c r="D727" s="43"/>
      <c r="G727" s="69"/>
      <c r="H727" s="43"/>
      <c r="I727" s="43"/>
      <c r="J727" s="43"/>
      <c r="M727" s="43"/>
      <c r="Q727" s="9"/>
      <c r="R727" s="9"/>
    </row>
    <row r="728" spans="2:18" ht="15" x14ac:dyDescent="0.2">
      <c r="B728" s="9"/>
      <c r="D728" s="43"/>
      <c r="G728" s="69"/>
      <c r="H728" s="43"/>
      <c r="I728" s="43"/>
      <c r="J728" s="43"/>
      <c r="M728" s="43"/>
      <c r="Q728" s="9"/>
      <c r="R728" s="9"/>
    </row>
    <row r="729" spans="2:18" ht="15" x14ac:dyDescent="0.2">
      <c r="B729" s="9"/>
      <c r="D729" s="43"/>
      <c r="G729" s="69"/>
      <c r="H729" s="43"/>
      <c r="I729" s="43"/>
      <c r="J729" s="43"/>
      <c r="M729" s="43"/>
      <c r="Q729" s="9"/>
      <c r="R729" s="9"/>
    </row>
    <row r="730" spans="2:18" ht="15" x14ac:dyDescent="0.2">
      <c r="B730" s="9"/>
      <c r="D730" s="43"/>
      <c r="G730" s="69"/>
      <c r="H730" s="43"/>
      <c r="I730" s="43"/>
      <c r="J730" s="43"/>
      <c r="M730" s="43"/>
      <c r="Q730" s="9"/>
      <c r="R730" s="9"/>
    </row>
    <row r="731" spans="2:18" ht="15" x14ac:dyDescent="0.2">
      <c r="B731" s="9"/>
      <c r="D731" s="43"/>
      <c r="G731" s="69"/>
      <c r="H731" s="43"/>
      <c r="I731" s="43"/>
      <c r="J731" s="43"/>
      <c r="M731" s="43"/>
      <c r="Q731" s="9"/>
      <c r="R731" s="9"/>
    </row>
    <row r="732" spans="2:18" ht="15" x14ac:dyDescent="0.2">
      <c r="B732" s="9"/>
      <c r="D732" s="43"/>
      <c r="G732" s="69"/>
      <c r="H732" s="43"/>
      <c r="I732" s="43"/>
      <c r="J732" s="43"/>
      <c r="M732" s="43"/>
      <c r="Q732" s="9"/>
      <c r="R732" s="9"/>
    </row>
    <row r="733" spans="2:18" ht="15" x14ac:dyDescent="0.2">
      <c r="B733" s="9"/>
      <c r="D733" s="43"/>
      <c r="G733" s="69"/>
      <c r="H733" s="43"/>
      <c r="I733" s="43"/>
      <c r="J733" s="43"/>
      <c r="M733" s="43"/>
      <c r="Q733" s="9"/>
      <c r="R733" s="9"/>
    </row>
    <row r="734" spans="2:18" ht="15" x14ac:dyDescent="0.2">
      <c r="B734" s="9"/>
      <c r="D734" s="43"/>
      <c r="G734" s="69"/>
      <c r="H734" s="43"/>
      <c r="I734" s="43"/>
      <c r="J734" s="43"/>
      <c r="M734" s="43"/>
      <c r="Q734" s="9"/>
      <c r="R734" s="9"/>
    </row>
    <row r="735" spans="2:18" ht="15" x14ac:dyDescent="0.2">
      <c r="B735" s="9"/>
      <c r="D735" s="43"/>
      <c r="G735" s="69"/>
      <c r="H735" s="43"/>
      <c r="I735" s="43"/>
      <c r="J735" s="43"/>
      <c r="M735" s="43"/>
      <c r="Q735" s="9"/>
      <c r="R735" s="9"/>
    </row>
    <row r="736" spans="2:18" ht="15" x14ac:dyDescent="0.2">
      <c r="B736" s="9"/>
      <c r="D736" s="43"/>
      <c r="G736" s="69"/>
      <c r="H736" s="43"/>
      <c r="I736" s="43"/>
      <c r="J736" s="43"/>
      <c r="M736" s="43"/>
      <c r="Q736" s="9"/>
      <c r="R736" s="9"/>
    </row>
    <row r="737" spans="2:18" ht="15" x14ac:dyDescent="0.2">
      <c r="B737" s="9"/>
      <c r="D737" s="43"/>
      <c r="G737" s="69"/>
      <c r="H737" s="43"/>
      <c r="I737" s="43"/>
      <c r="J737" s="43"/>
      <c r="M737" s="43"/>
      <c r="Q737" s="9"/>
      <c r="R737" s="9"/>
    </row>
    <row r="738" spans="2:18" ht="15" x14ac:dyDescent="0.2">
      <c r="B738" s="9"/>
      <c r="D738" s="43"/>
      <c r="G738" s="69"/>
      <c r="H738" s="43"/>
      <c r="I738" s="43"/>
      <c r="J738" s="43"/>
      <c r="M738" s="43"/>
      <c r="Q738" s="9"/>
      <c r="R738" s="9"/>
    </row>
    <row r="739" spans="2:18" ht="15" x14ac:dyDescent="0.2">
      <c r="B739" s="9"/>
      <c r="D739" s="43"/>
      <c r="G739" s="69"/>
      <c r="H739" s="43"/>
      <c r="I739" s="43"/>
      <c r="J739" s="43"/>
      <c r="M739" s="43"/>
      <c r="Q739" s="9"/>
      <c r="R739" s="9"/>
    </row>
    <row r="740" spans="2:18" ht="15" x14ac:dyDescent="0.2">
      <c r="B740" s="9"/>
      <c r="D740" s="43"/>
      <c r="G740" s="69"/>
      <c r="H740" s="43"/>
      <c r="I740" s="43"/>
      <c r="J740" s="43"/>
      <c r="M740" s="43"/>
      <c r="Q740" s="9"/>
      <c r="R740" s="9"/>
    </row>
    <row r="741" spans="2:18" ht="15" x14ac:dyDescent="0.2">
      <c r="B741" s="9"/>
      <c r="D741" s="43"/>
      <c r="G741" s="69"/>
      <c r="H741" s="43"/>
      <c r="I741" s="43"/>
      <c r="J741" s="43"/>
      <c r="M741" s="43"/>
      <c r="Q741" s="9"/>
      <c r="R741" s="9"/>
    </row>
    <row r="742" spans="2:18" ht="15" x14ac:dyDescent="0.2">
      <c r="B742" s="9"/>
      <c r="D742" s="43"/>
      <c r="G742" s="69"/>
      <c r="H742" s="43"/>
      <c r="I742" s="43"/>
      <c r="J742" s="43"/>
      <c r="M742" s="43"/>
    </row>
    <row r="743" spans="2:18" ht="15" x14ac:dyDescent="0.2">
      <c r="B743" s="9"/>
      <c r="D743" s="43"/>
      <c r="G743" s="69"/>
      <c r="H743" s="43"/>
      <c r="I743" s="43"/>
      <c r="J743" s="43"/>
      <c r="M743" s="43"/>
    </row>
    <row r="744" spans="2:18" ht="15" x14ac:dyDescent="0.2">
      <c r="B744" s="9"/>
      <c r="D744" s="43"/>
      <c r="G744" s="69"/>
      <c r="H744" s="43"/>
      <c r="I744" s="43"/>
      <c r="J744" s="43"/>
      <c r="M744" s="43"/>
    </row>
    <row r="745" spans="2:18" ht="15" x14ac:dyDescent="0.2">
      <c r="B745" s="9"/>
      <c r="D745" s="43"/>
      <c r="G745" s="69"/>
      <c r="H745" s="43"/>
      <c r="I745" s="43"/>
      <c r="J745" s="43"/>
      <c r="M745" s="43"/>
    </row>
    <row r="746" spans="2:18" ht="15" x14ac:dyDescent="0.2">
      <c r="B746" s="9"/>
      <c r="D746" s="43"/>
      <c r="G746" s="69"/>
      <c r="H746" s="43"/>
      <c r="I746" s="43"/>
      <c r="J746" s="43"/>
      <c r="M746" s="43"/>
    </row>
    <row r="747" spans="2:18" ht="15" x14ac:dyDescent="0.2">
      <c r="B747" s="9"/>
      <c r="D747" s="43"/>
      <c r="G747" s="69"/>
      <c r="H747" s="43"/>
      <c r="I747" s="43"/>
      <c r="J747" s="43"/>
      <c r="M747" s="43"/>
    </row>
    <row r="748" spans="2:18" ht="15" x14ac:dyDescent="0.2">
      <c r="B748" s="9"/>
      <c r="D748" s="43"/>
      <c r="G748" s="69"/>
      <c r="H748" s="43"/>
      <c r="I748" s="43"/>
      <c r="J748" s="43"/>
      <c r="M748" s="43"/>
    </row>
    <row r="749" spans="2:18" ht="15" x14ac:dyDescent="0.2">
      <c r="B749" s="9"/>
      <c r="D749" s="43"/>
      <c r="G749" s="69"/>
      <c r="H749" s="43"/>
      <c r="I749" s="43"/>
      <c r="J749" s="43"/>
      <c r="M749" s="43"/>
    </row>
    <row r="750" spans="2:18" ht="15" x14ac:dyDescent="0.2">
      <c r="B750" s="9"/>
      <c r="D750" s="43"/>
      <c r="G750" s="69"/>
      <c r="H750" s="43"/>
      <c r="I750" s="43"/>
      <c r="J750" s="43"/>
      <c r="M750" s="43"/>
    </row>
    <row r="751" spans="2:18" x14ac:dyDescent="0.25">
      <c r="B751" s="9"/>
      <c r="D751" s="43"/>
      <c r="G751" s="69"/>
    </row>
    <row r="752" spans="2:18" x14ac:dyDescent="0.25">
      <c r="B752" s="9"/>
      <c r="D752" s="43"/>
      <c r="G752" s="69"/>
    </row>
    <row r="753" spans="2:2" x14ac:dyDescent="0.25">
      <c r="B753" s="9"/>
    </row>
    <row r="754" spans="2:2" x14ac:dyDescent="0.25">
      <c r="B754" s="9"/>
    </row>
  </sheetData>
  <mergeCells count="2">
    <mergeCell ref="A1:M1"/>
    <mergeCell ref="A2:M2"/>
  </mergeCells>
  <phoneticPr fontId="8" type="noConversion"/>
  <hyperlinks>
    <hyperlink ref="R40" r:id="rId1" display="mailto:cecilia@opirgmcmaster.org"/>
    <hyperlink ref="R66" r:id="rId2" display="mailto:mac.midwifery.sc@gmail.com"/>
    <hyperlink ref="R112" r:id="rId3"/>
    <hyperlink ref="R113" r:id="rId4"/>
    <hyperlink ref="R114" r:id="rId5"/>
    <hyperlink ref="R115" r:id="rId6"/>
    <hyperlink ref="R116" r:id="rId7"/>
    <hyperlink ref="R117" r:id="rId8"/>
    <hyperlink ref="R118" r:id="rId9"/>
    <hyperlink ref="R125" r:id="rId10"/>
    <hyperlink ref="R126" r:id="rId11"/>
    <hyperlink ref="R127" r:id="rId12"/>
    <hyperlink ref="R144" r:id="rId13" display="mailto:balfoort@mcmaster.ca"/>
    <hyperlink ref="R161" r:id="rId14" display="mailto:grunwal@mcmaster.ca"/>
    <hyperlink ref="R166" r:id="rId15" display="mailto:grunwal@mcmaster.ca"/>
    <hyperlink ref="R173" r:id="rId16"/>
    <hyperlink ref="R179" r:id="rId17"/>
    <hyperlink ref="R209" r:id="rId18" display="mailto:birnie@mcmaster.ca"/>
    <hyperlink ref="R224" r:id="rId19" display="mailto:bartyl@mcmaster.ca"/>
    <hyperlink ref="R230" r:id="rId20" display="mailto:balfoort@mcmaster.ca"/>
    <hyperlink ref="R232" r:id="rId21" display="mailto:balfoort@mcmaster.ca"/>
    <hyperlink ref="R241" r:id="rId22" display="mailto:mitchel@mcmaster.ca"/>
    <hyperlink ref="R249" r:id="rId23" display="mailto:poolmc@mcmaster.ca"/>
    <hyperlink ref="R269" r:id="rId24" display="mailto:mitchel@mcmaster.ca"/>
    <hyperlink ref="R284" r:id="rId25" display="mailto:baschie@mcmaster.ca"/>
    <hyperlink ref="R295" r:id="rId26" display="mailto:bennec1@mcmaster.ca"/>
    <hyperlink ref="R307" r:id="rId27" display="mailto:roberch@mcmaster.ca"/>
    <hyperlink ref="R311" r:id="rId28" display="mailto:mastrag@mcmaster.ca"/>
    <hyperlink ref="R319" r:id="rId29" display="mailto:belljm@mcmaster.ca"/>
    <hyperlink ref="R324" r:id="rId30" display="mailto:balfoort@mcmaster.ca"/>
    <hyperlink ref="R334" r:id="rId31" display="mailto:birnie@mcmaster.ca"/>
    <hyperlink ref="R57" r:id="rId32"/>
    <hyperlink ref="R56" r:id="rId33"/>
    <hyperlink ref="R41" r:id="rId34"/>
    <hyperlink ref="R457" r:id="rId35" display="mailto:roberch@mcmaster.ca"/>
    <hyperlink ref="B493" r:id="rId36"/>
    <hyperlink ref="R414" r:id="rId37"/>
    <hyperlink ref="R431" r:id="rId38" display="mailto:beattyk@mcmaster.ca"/>
    <hyperlink ref="R409" r:id="rId39" display="mailto:birnie@mcmaster.ca"/>
  </hyperlinks>
  <pageMargins left="0.6692913385826772" right="0.59055118110236227" top="0.98425196850393704" bottom="0.98425196850393704" header="0.51181102362204722" footer="0.51181102362204722"/>
  <pageSetup scale="47" fitToHeight="0" orientation="portrait" r:id="rId40"/>
  <headerFooter alignWithMargins="0">
    <oddFooter>&amp;C&amp;P&amp;R&amp;D</oddFooter>
  </headerFooter>
  <rowBreaks count="12" manualBreakCount="12">
    <brk id="50" max="12" man="1"/>
    <brk id="78" max="12" man="1"/>
    <brk id="102" max="12" man="1"/>
    <brk id="160" max="12" man="1"/>
    <brk id="178" max="12" man="1"/>
    <brk id="226" max="12" man="1"/>
    <brk id="268" max="12" man="1"/>
    <brk id="330" max="12" man="1"/>
    <brk id="435" max="12" man="1"/>
    <brk id="489" max="12" man="1"/>
    <brk id="638" max="12" man="1"/>
    <brk id="695" max="12" man="1"/>
  </rowBreaks>
  <legacyDrawing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13" workbookViewId="0">
      <selection activeCell="C18" sqref="C18"/>
    </sheetView>
  </sheetViews>
  <sheetFormatPr defaultRowHeight="12.75" x14ac:dyDescent="0.2"/>
  <cols>
    <col min="2" max="2" width="33.42578125" customWidth="1"/>
    <col min="3" max="3" width="51" customWidth="1"/>
    <col min="4" max="4" width="51.42578125" customWidth="1"/>
    <col min="5" max="5" width="44.5703125" customWidth="1"/>
  </cols>
  <sheetData>
    <row r="1" spans="1:6" x14ac:dyDescent="0.2">
      <c r="B1" s="98" t="s">
        <v>755</v>
      </c>
      <c r="C1" s="98"/>
    </row>
    <row r="3" spans="1:6" x14ac:dyDescent="0.2">
      <c r="A3" s="217" t="s">
        <v>760</v>
      </c>
      <c r="B3" s="217" t="s">
        <v>758</v>
      </c>
      <c r="C3" s="217" t="s">
        <v>759</v>
      </c>
      <c r="D3" s="217" t="s">
        <v>757</v>
      </c>
      <c r="E3" s="217" t="s">
        <v>756</v>
      </c>
    </row>
    <row r="4" spans="1:6" ht="25.5" x14ac:dyDescent="0.2">
      <c r="A4" s="219">
        <v>43497</v>
      </c>
      <c r="B4" s="218" t="s">
        <v>761</v>
      </c>
      <c r="C4" s="218" t="s">
        <v>762</v>
      </c>
      <c r="D4" s="218" t="s">
        <v>763</v>
      </c>
      <c r="E4" s="218" t="s">
        <v>764</v>
      </c>
      <c r="F4" s="221" t="s">
        <v>773</v>
      </c>
    </row>
    <row r="5" spans="1:6" ht="63.75" x14ac:dyDescent="0.2">
      <c r="A5" s="219">
        <v>43497</v>
      </c>
      <c r="B5" s="218" t="s">
        <v>765</v>
      </c>
      <c r="C5" s="218" t="s">
        <v>768</v>
      </c>
      <c r="D5" s="218" t="s">
        <v>769</v>
      </c>
      <c r="E5" s="218" t="s">
        <v>766</v>
      </c>
      <c r="F5" s="221" t="s">
        <v>773</v>
      </c>
    </row>
    <row r="6" spans="1:6" ht="76.5" x14ac:dyDescent="0.2">
      <c r="A6" s="219">
        <v>43525</v>
      </c>
      <c r="B6" s="218" t="s">
        <v>770</v>
      </c>
      <c r="C6" s="218" t="s">
        <v>771</v>
      </c>
      <c r="D6" s="218" t="s">
        <v>772</v>
      </c>
      <c r="E6" s="218" t="s">
        <v>764</v>
      </c>
      <c r="F6" s="221" t="s">
        <v>773</v>
      </c>
    </row>
    <row r="7" spans="1:6" ht="38.25" x14ac:dyDescent="0.2">
      <c r="A7" s="219">
        <v>43525</v>
      </c>
      <c r="B7" s="218" t="s">
        <v>780</v>
      </c>
      <c r="C7" s="218" t="s">
        <v>781</v>
      </c>
      <c r="D7" s="218" t="s">
        <v>782</v>
      </c>
      <c r="E7" s="218" t="s">
        <v>783</v>
      </c>
      <c r="F7" s="221"/>
    </row>
    <row r="8" spans="1:6" ht="76.5" x14ac:dyDescent="0.2">
      <c r="A8" s="219">
        <v>43556</v>
      </c>
      <c r="B8" s="218" t="s">
        <v>797</v>
      </c>
      <c r="C8" s="218" t="s">
        <v>798</v>
      </c>
      <c r="D8" s="218" t="s">
        <v>799</v>
      </c>
      <c r="E8" s="218" t="s">
        <v>796</v>
      </c>
      <c r="F8" s="221"/>
    </row>
    <row r="9" spans="1:6" ht="89.25" x14ac:dyDescent="0.2">
      <c r="A9" s="219">
        <v>43556</v>
      </c>
      <c r="B9" s="218" t="s">
        <v>774</v>
      </c>
      <c r="C9" s="221" t="s">
        <v>800</v>
      </c>
      <c r="D9" s="221" t="s">
        <v>801</v>
      </c>
      <c r="E9" s="218" t="s">
        <v>775</v>
      </c>
    </row>
    <row r="10" spans="1:6" ht="76.5" x14ac:dyDescent="0.2">
      <c r="A10" s="219">
        <v>43617</v>
      </c>
      <c r="B10" s="218" t="s">
        <v>776</v>
      </c>
      <c r="C10" s="218" t="s">
        <v>777</v>
      </c>
      <c r="D10" s="218" t="s">
        <v>778</v>
      </c>
      <c r="E10" s="218" t="s">
        <v>779</v>
      </c>
    </row>
    <row r="11" spans="1:6" x14ac:dyDescent="0.2">
      <c r="A11" s="17"/>
      <c r="B11" s="17"/>
      <c r="C11" s="17"/>
      <c r="D11" s="17"/>
      <c r="E11" s="17"/>
    </row>
    <row r="12" spans="1:6" x14ac:dyDescent="0.2">
      <c r="A12" s="17"/>
      <c r="B12" s="220" t="s">
        <v>784</v>
      </c>
      <c r="C12" s="17"/>
      <c r="D12" s="17"/>
      <c r="E12" s="17"/>
    </row>
    <row r="13" spans="1:6" ht="25.5" x14ac:dyDescent="0.2">
      <c r="A13" s="219">
        <v>43709</v>
      </c>
      <c r="B13" s="218" t="s">
        <v>785</v>
      </c>
      <c r="C13" s="218" t="s">
        <v>786</v>
      </c>
      <c r="D13" s="17"/>
      <c r="E13" s="17"/>
    </row>
    <row r="14" spans="1:6" ht="51" x14ac:dyDescent="0.2">
      <c r="A14" s="219">
        <v>43739</v>
      </c>
      <c r="B14" s="218" t="s">
        <v>787</v>
      </c>
      <c r="C14" s="218" t="s">
        <v>788</v>
      </c>
      <c r="D14" s="17"/>
      <c r="E14" s="17"/>
    </row>
    <row r="15" spans="1:6" ht="51" x14ac:dyDescent="0.2">
      <c r="A15" s="219">
        <v>43770</v>
      </c>
      <c r="B15" s="218" t="s">
        <v>789</v>
      </c>
      <c r="C15" s="218" t="s">
        <v>790</v>
      </c>
      <c r="D15" s="17"/>
      <c r="E15" s="17"/>
    </row>
    <row r="16" spans="1:6" ht="216.75" x14ac:dyDescent="0.2">
      <c r="A16" s="219">
        <v>43770</v>
      </c>
      <c r="B16" s="218" t="s">
        <v>795</v>
      </c>
      <c r="C16" s="218" t="s">
        <v>809</v>
      </c>
      <c r="D16" s="17"/>
      <c r="E16" s="218" t="s">
        <v>796</v>
      </c>
    </row>
    <row r="17" spans="1:5" ht="63.75" x14ac:dyDescent="0.2">
      <c r="A17" s="219">
        <v>43800</v>
      </c>
      <c r="B17" s="218" t="s">
        <v>791</v>
      </c>
      <c r="C17" s="221" t="s">
        <v>793</v>
      </c>
      <c r="D17" s="17"/>
      <c r="E17" s="17"/>
    </row>
    <row r="18" spans="1:5" ht="51" x14ac:dyDescent="0.2">
      <c r="A18" s="219">
        <v>43497</v>
      </c>
      <c r="B18" s="218" t="s">
        <v>792</v>
      </c>
      <c r="C18" s="218" t="s">
        <v>794</v>
      </c>
      <c r="D18" s="17"/>
      <c r="E18" s="17"/>
    </row>
    <row r="19" spans="1:5" x14ac:dyDescent="0.2">
      <c r="A19" s="17"/>
      <c r="B19" s="17"/>
      <c r="C19" s="17"/>
      <c r="D19" s="17"/>
      <c r="E19" s="17"/>
    </row>
    <row r="20" spans="1:5" x14ac:dyDescent="0.2">
      <c r="A20" s="17"/>
      <c r="B20" s="17"/>
      <c r="C20" s="17"/>
      <c r="D20" s="17"/>
      <c r="E20" s="17"/>
    </row>
    <row r="21" spans="1:5" x14ac:dyDescent="0.2">
      <c r="A21" s="17"/>
      <c r="B21" s="17"/>
      <c r="C21" s="17"/>
      <c r="D21" s="17"/>
      <c r="E21" s="17"/>
    </row>
    <row r="22" spans="1:5" x14ac:dyDescent="0.2">
      <c r="A22" s="17"/>
      <c r="B22" s="17"/>
      <c r="C22" s="17"/>
      <c r="D22" s="17"/>
      <c r="E22" s="17"/>
    </row>
    <row r="23" spans="1:5" x14ac:dyDescent="0.2">
      <c r="A23" s="17"/>
      <c r="B23" s="17"/>
      <c r="C23" s="17"/>
      <c r="D23" s="17"/>
      <c r="E23" s="17"/>
    </row>
    <row r="24" spans="1:5" x14ac:dyDescent="0.2">
      <c r="A24" s="17"/>
      <c r="B24" s="17"/>
      <c r="C24" s="17"/>
      <c r="D24" s="17"/>
      <c r="E24" s="17"/>
    </row>
    <row r="25" spans="1:5" x14ac:dyDescent="0.2">
      <c r="A25" s="17"/>
      <c r="B25" s="17"/>
      <c r="C25" s="17"/>
      <c r="D25" s="17"/>
      <c r="E25" s="17"/>
    </row>
    <row r="26" spans="1:5" x14ac:dyDescent="0.2">
      <c r="A26" s="17"/>
      <c r="B26" s="17"/>
      <c r="C26" s="17"/>
      <c r="D26" s="17"/>
      <c r="E26" s="17"/>
    </row>
  </sheetData>
  <hyperlinks>
    <hyperlink ref="F6" r:id="rId1"/>
    <hyperlink ref="F5" r:id="rId2"/>
    <hyperlink ref="F4" r:id="rId3"/>
    <hyperlink ref="C17" r:id="rId4"/>
    <hyperlink ref="C9" r:id="rId5" display="Reviewed potential HST implications with KPMG for non-essential fees. Concluded that non-essential society fees could potentially trigger HST. Passed information on to societies for them to decide if they need to charge HST on their fees"/>
    <hyperlink ref="D9" r:id="rId6" display="MBAA and McMaster Engineering Society (MES) will charge HST in 1920 because they will be providing a distinct benefit to members who pay vs. those who do not. Although these two societies are going to collect HST this year, they may seek further tax advis"/>
  </hyperlink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9"/>
  <sheetViews>
    <sheetView workbookViewId="0">
      <selection activeCell="F30" sqref="F30"/>
    </sheetView>
  </sheetViews>
  <sheetFormatPr defaultRowHeight="12.75" x14ac:dyDescent="0.2"/>
  <cols>
    <col min="2" max="2" width="28.140625" customWidth="1"/>
    <col min="3" max="3" width="45.28515625" customWidth="1"/>
    <col min="4" max="4" width="10.140625" customWidth="1"/>
    <col min="5" max="5" width="70.85546875" customWidth="1"/>
    <col min="6" max="6" width="37.140625" customWidth="1"/>
  </cols>
  <sheetData>
    <row r="1" spans="2:6" x14ac:dyDescent="0.2">
      <c r="B1" s="98" t="s">
        <v>711</v>
      </c>
    </row>
    <row r="2" spans="2:6" ht="13.5" thickBot="1" x14ac:dyDescent="0.25"/>
    <row r="3" spans="2:6" ht="13.5" thickBot="1" x14ac:dyDescent="0.25">
      <c r="B3" s="222" t="s">
        <v>10</v>
      </c>
      <c r="C3" s="223" t="s">
        <v>546</v>
      </c>
      <c r="D3" s="224" t="s">
        <v>547</v>
      </c>
      <c r="E3" s="225" t="s">
        <v>544</v>
      </c>
      <c r="F3" s="226" t="s">
        <v>814</v>
      </c>
    </row>
    <row r="4" spans="2:6" x14ac:dyDescent="0.2">
      <c r="B4" s="229" t="s">
        <v>545</v>
      </c>
      <c r="C4" s="230" t="s">
        <v>548</v>
      </c>
      <c r="D4" s="100">
        <v>26.96</v>
      </c>
      <c r="E4" s="231"/>
      <c r="F4" s="232"/>
    </row>
    <row r="5" spans="2:6" x14ac:dyDescent="0.2">
      <c r="B5" s="233"/>
      <c r="C5" s="227" t="s">
        <v>552</v>
      </c>
      <c r="D5" s="101">
        <v>25.3</v>
      </c>
      <c r="E5" s="227" t="s">
        <v>754</v>
      </c>
      <c r="F5" s="234" t="s">
        <v>811</v>
      </c>
    </row>
    <row r="6" spans="2:6" ht="25.5" x14ac:dyDescent="0.2">
      <c r="B6" s="235"/>
      <c r="C6" s="227" t="s">
        <v>549</v>
      </c>
      <c r="D6" s="101">
        <v>0.48</v>
      </c>
      <c r="E6" s="227" t="s">
        <v>550</v>
      </c>
      <c r="F6" s="236" t="s">
        <v>813</v>
      </c>
    </row>
    <row r="7" spans="2:6" ht="25.5" x14ac:dyDescent="0.2">
      <c r="B7" s="235"/>
      <c r="C7" s="227" t="s">
        <v>551</v>
      </c>
      <c r="D7" s="101">
        <v>0.14000000000000001</v>
      </c>
      <c r="E7" s="228" t="s">
        <v>556</v>
      </c>
      <c r="F7" s="234" t="s">
        <v>812</v>
      </c>
    </row>
    <row r="8" spans="2:6" ht="25.5" x14ac:dyDescent="0.2">
      <c r="B8" s="235"/>
      <c r="C8" s="227" t="s">
        <v>553</v>
      </c>
      <c r="D8" s="101">
        <v>2.06</v>
      </c>
      <c r="E8" s="228" t="s">
        <v>554</v>
      </c>
      <c r="F8" s="234" t="s">
        <v>812</v>
      </c>
    </row>
    <row r="9" spans="2:6" x14ac:dyDescent="0.2">
      <c r="B9" s="235"/>
      <c r="C9" s="227" t="s">
        <v>555</v>
      </c>
      <c r="D9" s="101">
        <v>4.12</v>
      </c>
      <c r="E9" s="227" t="s">
        <v>561</v>
      </c>
      <c r="F9" s="234" t="s">
        <v>812</v>
      </c>
    </row>
    <row r="10" spans="2:6" x14ac:dyDescent="0.2">
      <c r="B10" s="235"/>
      <c r="C10" s="227" t="s">
        <v>557</v>
      </c>
      <c r="D10" s="101">
        <v>0.34</v>
      </c>
      <c r="E10" s="227" t="s">
        <v>559</v>
      </c>
      <c r="F10" s="234" t="s">
        <v>812</v>
      </c>
    </row>
    <row r="11" spans="2:6" ht="25.5" x14ac:dyDescent="0.2">
      <c r="B11" s="235"/>
      <c r="C11" s="227" t="s">
        <v>558</v>
      </c>
      <c r="D11" s="101">
        <v>0.1</v>
      </c>
      <c r="E11" s="228" t="s">
        <v>560</v>
      </c>
      <c r="F11" s="234" t="s">
        <v>812</v>
      </c>
    </row>
    <row r="12" spans="2:6" ht="25.5" x14ac:dyDescent="0.2">
      <c r="B12" s="235"/>
      <c r="C12" s="227" t="s">
        <v>562</v>
      </c>
      <c r="D12" s="101">
        <v>0.11</v>
      </c>
      <c r="E12" s="228" t="s">
        <v>563</v>
      </c>
      <c r="F12" s="236" t="s">
        <v>813</v>
      </c>
    </row>
    <row r="13" spans="2:6" ht="26.25" thickBot="1" x14ac:dyDescent="0.25">
      <c r="B13" s="239"/>
      <c r="C13" s="240" t="s">
        <v>564</v>
      </c>
      <c r="D13" s="106">
        <v>0.34</v>
      </c>
      <c r="E13" s="241" t="s">
        <v>565</v>
      </c>
      <c r="F13" s="242" t="s">
        <v>813</v>
      </c>
    </row>
    <row r="14" spans="2:6" x14ac:dyDescent="0.2">
      <c r="B14" s="229" t="s">
        <v>566</v>
      </c>
      <c r="C14" s="230" t="s">
        <v>548</v>
      </c>
      <c r="D14" s="100">
        <v>50.9</v>
      </c>
      <c r="E14" s="231"/>
      <c r="F14" s="232"/>
    </row>
    <row r="15" spans="2:6" x14ac:dyDescent="0.2">
      <c r="B15" s="235"/>
      <c r="C15" s="227" t="s">
        <v>567</v>
      </c>
      <c r="D15" s="101">
        <v>50</v>
      </c>
      <c r="E15" s="228" t="s">
        <v>570</v>
      </c>
      <c r="F15" s="234" t="s">
        <v>822</v>
      </c>
    </row>
    <row r="16" spans="2:6" x14ac:dyDescent="0.2">
      <c r="B16" s="235"/>
      <c r="C16" s="227" t="s">
        <v>568</v>
      </c>
      <c r="D16" s="101">
        <v>50</v>
      </c>
      <c r="E16" s="228" t="s">
        <v>571</v>
      </c>
      <c r="F16" s="234" t="s">
        <v>822</v>
      </c>
    </row>
    <row r="17" spans="2:6" x14ac:dyDescent="0.2">
      <c r="B17" s="235"/>
      <c r="C17" s="227" t="s">
        <v>569</v>
      </c>
      <c r="D17" s="101">
        <v>45</v>
      </c>
      <c r="E17" s="227" t="s">
        <v>754</v>
      </c>
      <c r="F17" s="234" t="s">
        <v>811</v>
      </c>
    </row>
    <row r="18" spans="2:6" x14ac:dyDescent="0.2">
      <c r="B18" s="235"/>
      <c r="C18" s="227" t="s">
        <v>572</v>
      </c>
      <c r="D18" s="101">
        <v>0.25</v>
      </c>
      <c r="E18" s="227" t="s">
        <v>815</v>
      </c>
      <c r="F18" s="234" t="s">
        <v>811</v>
      </c>
    </row>
    <row r="19" spans="2:6" ht="25.5" x14ac:dyDescent="0.2">
      <c r="B19" s="235"/>
      <c r="C19" s="227" t="s">
        <v>573</v>
      </c>
      <c r="D19" s="101">
        <v>0.04</v>
      </c>
      <c r="E19" s="228" t="s">
        <v>574</v>
      </c>
      <c r="F19" s="234" t="s">
        <v>812</v>
      </c>
    </row>
    <row r="20" spans="2:6" ht="25.5" x14ac:dyDescent="0.2">
      <c r="B20" s="235"/>
      <c r="C20" s="227" t="s">
        <v>575</v>
      </c>
      <c r="D20" s="101">
        <v>0.54</v>
      </c>
      <c r="E20" s="227" t="s">
        <v>550</v>
      </c>
      <c r="F20" s="236" t="s">
        <v>816</v>
      </c>
    </row>
    <row r="21" spans="2:6" ht="25.5" x14ac:dyDescent="0.2">
      <c r="B21" s="235"/>
      <c r="C21" s="227" t="s">
        <v>576</v>
      </c>
      <c r="D21" s="101">
        <v>0.36</v>
      </c>
      <c r="E21" s="228" t="s">
        <v>563</v>
      </c>
      <c r="F21" s="236" t="s">
        <v>816</v>
      </c>
    </row>
    <row r="22" spans="2:6" ht="38.25" x14ac:dyDescent="0.2">
      <c r="B22" s="235"/>
      <c r="C22" s="227" t="s">
        <v>577</v>
      </c>
      <c r="D22" s="101">
        <v>10.92</v>
      </c>
      <c r="E22" s="243" t="s">
        <v>818</v>
      </c>
      <c r="F22" s="234" t="s">
        <v>812</v>
      </c>
    </row>
    <row r="23" spans="2:6" ht="38.25" x14ac:dyDescent="0.2">
      <c r="B23" s="235"/>
      <c r="C23" s="227" t="s">
        <v>578</v>
      </c>
      <c r="D23" s="101">
        <v>2.63</v>
      </c>
      <c r="E23" s="243" t="s">
        <v>817</v>
      </c>
      <c r="F23" s="234" t="s">
        <v>812</v>
      </c>
    </row>
    <row r="24" spans="2:6" ht="26.25" thickBot="1" x14ac:dyDescent="0.25">
      <c r="B24" s="239"/>
      <c r="C24" s="240" t="s">
        <v>579</v>
      </c>
      <c r="D24" s="106">
        <v>0.15</v>
      </c>
      <c r="E24" s="241" t="s">
        <v>580</v>
      </c>
      <c r="F24" s="245" t="s">
        <v>812</v>
      </c>
    </row>
    <row r="25" spans="2:6" x14ac:dyDescent="0.2">
      <c r="B25" s="229" t="s">
        <v>581</v>
      </c>
      <c r="C25" s="230" t="s">
        <v>548</v>
      </c>
      <c r="D25" s="100">
        <v>37.340000000000003</v>
      </c>
      <c r="E25" s="231"/>
      <c r="F25" s="232"/>
    </row>
    <row r="26" spans="2:6" ht="26.25" thickBot="1" x14ac:dyDescent="0.25">
      <c r="B26" s="239"/>
      <c r="C26" s="240" t="s">
        <v>582</v>
      </c>
      <c r="D26" s="106">
        <v>2</v>
      </c>
      <c r="E26" s="241" t="s">
        <v>583</v>
      </c>
      <c r="F26" s="245" t="s">
        <v>811</v>
      </c>
    </row>
    <row r="27" spans="2:6" x14ac:dyDescent="0.2">
      <c r="B27" s="229" t="s">
        <v>584</v>
      </c>
      <c r="C27" s="230" t="s">
        <v>548</v>
      </c>
      <c r="D27" s="100">
        <v>49.54</v>
      </c>
      <c r="E27" s="231"/>
      <c r="F27" s="232"/>
    </row>
    <row r="28" spans="2:6" x14ac:dyDescent="0.2">
      <c r="B28" s="235"/>
      <c r="C28" s="227" t="s">
        <v>587</v>
      </c>
      <c r="D28" s="101">
        <v>134.59</v>
      </c>
      <c r="E28" s="227" t="s">
        <v>821</v>
      </c>
      <c r="F28" s="234" t="s">
        <v>822</v>
      </c>
    </row>
    <row r="29" spans="2:6" x14ac:dyDescent="0.2">
      <c r="B29" s="235"/>
      <c r="C29" s="227" t="s">
        <v>586</v>
      </c>
      <c r="D29" s="101">
        <v>15</v>
      </c>
      <c r="E29" s="227" t="s">
        <v>585</v>
      </c>
      <c r="F29" s="234" t="s">
        <v>822</v>
      </c>
    </row>
    <row r="30" spans="2:6" ht="25.5" x14ac:dyDescent="0.2">
      <c r="B30" s="235"/>
      <c r="C30" s="246" t="s">
        <v>588</v>
      </c>
      <c r="D30" s="102">
        <v>6</v>
      </c>
      <c r="E30" s="248" t="s">
        <v>819</v>
      </c>
      <c r="F30" s="234" t="s">
        <v>812</v>
      </c>
    </row>
    <row r="31" spans="2:6" ht="25.5" x14ac:dyDescent="0.2">
      <c r="B31" s="235"/>
      <c r="C31" s="246" t="s">
        <v>589</v>
      </c>
      <c r="D31" s="102">
        <v>2</v>
      </c>
      <c r="E31" s="248" t="s">
        <v>820</v>
      </c>
      <c r="F31" s="234" t="s">
        <v>812</v>
      </c>
    </row>
    <row r="32" spans="2:6" ht="25.5" x14ac:dyDescent="0.2">
      <c r="B32" s="235"/>
      <c r="C32" s="246" t="s">
        <v>590</v>
      </c>
      <c r="D32" s="102">
        <v>2</v>
      </c>
      <c r="E32" s="248" t="s">
        <v>820</v>
      </c>
      <c r="F32" s="234" t="s">
        <v>812</v>
      </c>
    </row>
    <row r="33" spans="2:6" x14ac:dyDescent="0.2">
      <c r="B33" s="235"/>
      <c r="C33" s="246" t="s">
        <v>591</v>
      </c>
      <c r="D33" s="102">
        <v>2</v>
      </c>
      <c r="E33" s="246" t="s">
        <v>593</v>
      </c>
      <c r="F33" s="234" t="s">
        <v>811</v>
      </c>
    </row>
    <row r="34" spans="2:6" ht="13.5" thickBot="1" x14ac:dyDescent="0.25">
      <c r="B34" s="239"/>
      <c r="C34" s="240" t="s">
        <v>592</v>
      </c>
      <c r="D34" s="249">
        <v>12</v>
      </c>
      <c r="E34" s="250"/>
      <c r="F34" s="245"/>
    </row>
    <row r="35" spans="2:6" x14ac:dyDescent="0.2">
      <c r="B35" s="229" t="s">
        <v>594</v>
      </c>
      <c r="C35" s="230" t="s">
        <v>548</v>
      </c>
      <c r="D35" s="104">
        <v>30.69</v>
      </c>
      <c r="E35" s="231"/>
      <c r="F35" s="232"/>
    </row>
    <row r="36" spans="2:6" x14ac:dyDescent="0.2">
      <c r="B36" s="235"/>
      <c r="C36" s="227" t="s">
        <v>595</v>
      </c>
      <c r="D36" s="105">
        <v>0.26</v>
      </c>
      <c r="E36" s="227" t="s">
        <v>596</v>
      </c>
      <c r="F36" s="234"/>
    </row>
    <row r="37" spans="2:6" ht="25.5" x14ac:dyDescent="0.2">
      <c r="B37" s="235"/>
      <c r="C37" s="227" t="s">
        <v>597</v>
      </c>
      <c r="D37" s="105">
        <v>0.16</v>
      </c>
      <c r="E37" s="227" t="s">
        <v>550</v>
      </c>
      <c r="F37" s="236" t="s">
        <v>826</v>
      </c>
    </row>
    <row r="38" spans="2:6" x14ac:dyDescent="0.2">
      <c r="B38" s="235"/>
      <c r="C38" s="227" t="s">
        <v>598</v>
      </c>
      <c r="D38" s="105">
        <v>5.59</v>
      </c>
      <c r="E38" s="227" t="s">
        <v>559</v>
      </c>
      <c r="F38" s="234" t="s">
        <v>812</v>
      </c>
    </row>
    <row r="39" spans="2:6" x14ac:dyDescent="0.2">
      <c r="B39" s="235"/>
      <c r="C39" s="227" t="s">
        <v>599</v>
      </c>
      <c r="D39" s="105">
        <v>6.87</v>
      </c>
      <c r="E39" s="227" t="s">
        <v>559</v>
      </c>
      <c r="F39" s="234" t="s">
        <v>812</v>
      </c>
    </row>
    <row r="40" spans="2:6" x14ac:dyDescent="0.2">
      <c r="B40" s="235"/>
      <c r="C40" s="227" t="s">
        <v>600</v>
      </c>
      <c r="D40" s="105">
        <v>0.41</v>
      </c>
      <c r="E40" s="227" t="s">
        <v>559</v>
      </c>
      <c r="F40" s="234" t="s">
        <v>812</v>
      </c>
    </row>
    <row r="41" spans="2:6" x14ac:dyDescent="0.2">
      <c r="B41" s="235"/>
      <c r="C41" s="227" t="s">
        <v>601</v>
      </c>
      <c r="D41" s="105">
        <v>0.02</v>
      </c>
      <c r="E41" s="227" t="s">
        <v>559</v>
      </c>
      <c r="F41" s="234" t="s">
        <v>812</v>
      </c>
    </row>
    <row r="42" spans="2:6" ht="25.5" x14ac:dyDescent="0.2">
      <c r="B42" s="235"/>
      <c r="C42" s="227" t="s">
        <v>602</v>
      </c>
      <c r="D42" s="105">
        <v>0.34</v>
      </c>
      <c r="E42" s="227" t="s">
        <v>559</v>
      </c>
      <c r="F42" s="236" t="s">
        <v>825</v>
      </c>
    </row>
    <row r="43" spans="2:6" ht="25.5" x14ac:dyDescent="0.2">
      <c r="B43" s="235"/>
      <c r="C43" s="227" t="s">
        <v>603</v>
      </c>
      <c r="D43" s="105">
        <v>0.19</v>
      </c>
      <c r="E43" s="227" t="s">
        <v>559</v>
      </c>
      <c r="F43" s="236" t="s">
        <v>825</v>
      </c>
    </row>
    <row r="44" spans="2:6" ht="25.5" x14ac:dyDescent="0.2">
      <c r="B44" s="235"/>
      <c r="C44" s="227" t="s">
        <v>604</v>
      </c>
      <c r="D44" s="105">
        <v>2.13</v>
      </c>
      <c r="E44" s="227" t="s">
        <v>605</v>
      </c>
      <c r="F44" s="236" t="s">
        <v>826</v>
      </c>
    </row>
    <row r="45" spans="2:6" ht="13.5" thickBot="1" x14ac:dyDescent="0.25">
      <c r="B45" s="239"/>
      <c r="C45" s="240" t="s">
        <v>606</v>
      </c>
      <c r="D45" s="249">
        <v>0.33</v>
      </c>
      <c r="E45" s="240" t="s">
        <v>559</v>
      </c>
      <c r="F45" s="234" t="s">
        <v>812</v>
      </c>
    </row>
    <row r="46" spans="2:6" x14ac:dyDescent="0.2">
      <c r="B46" s="229" t="s">
        <v>13</v>
      </c>
      <c r="C46" s="230" t="s">
        <v>548</v>
      </c>
      <c r="D46" s="104">
        <v>150</v>
      </c>
      <c r="E46" s="231"/>
      <c r="F46" s="232"/>
    </row>
    <row r="47" spans="2:6" ht="38.25" x14ac:dyDescent="0.2">
      <c r="B47" s="235"/>
      <c r="C47" s="227" t="s">
        <v>607</v>
      </c>
      <c r="D47" s="105">
        <v>71.25</v>
      </c>
      <c r="E47" s="228" t="s">
        <v>609</v>
      </c>
      <c r="F47" s="234" t="s">
        <v>823</v>
      </c>
    </row>
    <row r="48" spans="2:6" ht="13.5" thickBot="1" x14ac:dyDescent="0.25">
      <c r="B48" s="237"/>
      <c r="C48" s="238" t="s">
        <v>608</v>
      </c>
      <c r="D48" s="103">
        <v>71.25</v>
      </c>
      <c r="E48" s="247"/>
      <c r="F48" s="244" t="s">
        <v>824</v>
      </c>
    </row>
    <row r="49" spans="5:5" x14ac:dyDescent="0.2">
      <c r="E49" s="99"/>
    </row>
  </sheetData>
  <pageMargins left="0.7" right="0.7" top="0.75" bottom="0.75" header="0.3" footer="0.3"/>
  <pageSetup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A20" sqref="A20:C27"/>
    </sheetView>
  </sheetViews>
  <sheetFormatPr defaultRowHeight="12.75" x14ac:dyDescent="0.2"/>
  <cols>
    <col min="1" max="1" width="49.28515625" style="17" customWidth="1"/>
    <col min="2" max="2" width="21.7109375" customWidth="1"/>
    <col min="3" max="3" width="24.42578125" customWidth="1"/>
    <col min="4" max="4" width="21.7109375" customWidth="1"/>
    <col min="8" max="8" width="17.42578125" customWidth="1"/>
    <col min="9" max="9" width="19.5703125" customWidth="1"/>
    <col min="10" max="10" width="21.85546875" customWidth="1"/>
    <col min="11" max="11" width="20.42578125" customWidth="1"/>
  </cols>
  <sheetData>
    <row r="1" spans="3:11" s="13" customFormat="1" ht="36.75" customHeight="1" x14ac:dyDescent="0.2">
      <c r="G1" s="21" t="s">
        <v>194</v>
      </c>
      <c r="H1" s="21" t="s">
        <v>189</v>
      </c>
      <c r="I1" s="21" t="s">
        <v>190</v>
      </c>
      <c r="J1" s="21" t="s">
        <v>210</v>
      </c>
      <c r="K1" s="21" t="s">
        <v>186</v>
      </c>
    </row>
    <row r="2" spans="3:11" x14ac:dyDescent="0.2">
      <c r="G2" s="24" t="s">
        <v>211</v>
      </c>
      <c r="H2" s="23" t="s">
        <v>187</v>
      </c>
      <c r="I2" s="24" t="s">
        <v>187</v>
      </c>
      <c r="J2" s="24" t="s">
        <v>207</v>
      </c>
      <c r="K2" s="25">
        <v>40.36</v>
      </c>
    </row>
    <row r="3" spans="3:11" x14ac:dyDescent="0.2">
      <c r="G3" s="24" t="s">
        <v>212</v>
      </c>
      <c r="H3" s="23" t="s">
        <v>187</v>
      </c>
      <c r="I3" s="24" t="s">
        <v>188</v>
      </c>
      <c r="J3" s="24" t="s">
        <v>206</v>
      </c>
      <c r="K3" s="25">
        <v>57.86</v>
      </c>
    </row>
    <row r="4" spans="3:11" x14ac:dyDescent="0.2">
      <c r="G4" s="24" t="s">
        <v>213</v>
      </c>
      <c r="H4" s="23" t="s">
        <v>188</v>
      </c>
      <c r="I4" s="24" t="s">
        <v>187</v>
      </c>
      <c r="J4" s="24" t="s">
        <v>208</v>
      </c>
      <c r="K4" s="25">
        <v>64.22</v>
      </c>
    </row>
    <row r="5" spans="3:11" x14ac:dyDescent="0.2">
      <c r="G5" s="24" t="s">
        <v>214</v>
      </c>
      <c r="H5" s="23" t="s">
        <v>188</v>
      </c>
      <c r="I5" s="24" t="s">
        <v>188</v>
      </c>
      <c r="J5" s="24" t="s">
        <v>209</v>
      </c>
      <c r="K5" s="25">
        <v>81.72</v>
      </c>
    </row>
    <row r="7" spans="3:11" x14ac:dyDescent="0.2">
      <c r="C7">
        <f>39.88*0.012</f>
        <v>0.47856000000000004</v>
      </c>
    </row>
    <row r="8" spans="3:11" x14ac:dyDescent="0.2">
      <c r="C8">
        <f>39.88+0.479</f>
        <v>40.359000000000002</v>
      </c>
    </row>
    <row r="9" spans="3:11" x14ac:dyDescent="0.2">
      <c r="C9">
        <f>C8+17.5</f>
        <v>57.859000000000002</v>
      </c>
    </row>
    <row r="10" spans="3:11" x14ac:dyDescent="0.2">
      <c r="C10">
        <f>C8+23.86</f>
        <v>64.218999999999994</v>
      </c>
    </row>
    <row r="11" spans="3:11" x14ac:dyDescent="0.2">
      <c r="C11">
        <f>C8+17.5+23.86</f>
        <v>81.718999999999994</v>
      </c>
    </row>
    <row r="20" spans="1:10" x14ac:dyDescent="0.2">
      <c r="A20" s="21" t="s">
        <v>203</v>
      </c>
      <c r="B20" s="22" t="s">
        <v>204</v>
      </c>
      <c r="C20" s="22" t="s">
        <v>205</v>
      </c>
    </row>
    <row r="21" spans="1:10" ht="25.5" x14ac:dyDescent="0.2">
      <c r="A21" s="18" t="s">
        <v>195</v>
      </c>
      <c r="B21" s="20" t="s">
        <v>196</v>
      </c>
      <c r="C21" s="19" t="s">
        <v>197</v>
      </c>
      <c r="F21" s="14"/>
      <c r="G21" s="15"/>
      <c r="H21" s="15"/>
      <c r="J21" s="16"/>
    </row>
    <row r="22" spans="1:10" x14ac:dyDescent="0.2">
      <c r="A22" s="18" t="s">
        <v>147</v>
      </c>
      <c r="B22" s="19" t="s">
        <v>198</v>
      </c>
      <c r="C22" s="19" t="s">
        <v>199</v>
      </c>
      <c r="F22" s="14"/>
      <c r="G22" s="15"/>
      <c r="H22" s="15"/>
      <c r="J22" s="16"/>
    </row>
    <row r="23" spans="1:10" x14ac:dyDescent="0.2">
      <c r="A23" s="18" t="s">
        <v>148</v>
      </c>
      <c r="B23" s="19" t="s">
        <v>198</v>
      </c>
      <c r="C23" s="19" t="s">
        <v>202</v>
      </c>
      <c r="F23" s="14"/>
      <c r="G23" s="15"/>
      <c r="H23" s="15"/>
      <c r="J23" s="16"/>
    </row>
    <row r="24" spans="1:10" x14ac:dyDescent="0.2">
      <c r="A24" s="18" t="s">
        <v>149</v>
      </c>
      <c r="B24" s="19" t="s">
        <v>198</v>
      </c>
      <c r="C24" s="19" t="s">
        <v>202</v>
      </c>
      <c r="F24" s="14"/>
      <c r="G24" s="15"/>
      <c r="H24" s="15"/>
      <c r="J24" s="16"/>
    </row>
    <row r="25" spans="1:10" x14ac:dyDescent="0.2">
      <c r="A25" s="18" t="s">
        <v>150</v>
      </c>
      <c r="B25" s="19" t="s">
        <v>198</v>
      </c>
      <c r="C25" s="19" t="s">
        <v>202</v>
      </c>
      <c r="F25" s="14"/>
      <c r="G25" s="15"/>
      <c r="H25" s="15"/>
      <c r="J25" s="16"/>
    </row>
    <row r="26" spans="1:10" x14ac:dyDescent="0.2">
      <c r="A26" s="18" t="s">
        <v>151</v>
      </c>
      <c r="B26" s="19" t="s">
        <v>198</v>
      </c>
      <c r="C26" s="19" t="s">
        <v>200</v>
      </c>
      <c r="F26" s="14"/>
      <c r="G26" s="15"/>
      <c r="H26" s="15"/>
      <c r="J26" s="16"/>
    </row>
    <row r="27" spans="1:10" ht="25.5" x14ac:dyDescent="0.2">
      <c r="A27" s="18" t="s">
        <v>152</v>
      </c>
      <c r="B27" s="19" t="s">
        <v>198</v>
      </c>
      <c r="C27" s="19" t="s">
        <v>201</v>
      </c>
      <c r="F27" s="14"/>
      <c r="G27" s="15"/>
      <c r="H27" s="15"/>
      <c r="J27" s="1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66" workbookViewId="0">
      <selection activeCell="N84" sqref="N84"/>
    </sheetView>
  </sheetViews>
  <sheetFormatPr defaultColWidth="9.140625" defaultRowHeight="12.75" x14ac:dyDescent="0.2"/>
  <sheetData>
    <row r="1" spans="1:8" ht="15" x14ac:dyDescent="0.2">
      <c r="A1" s="9"/>
      <c r="B1" s="9"/>
      <c r="C1" s="9"/>
      <c r="D1" s="43"/>
      <c r="E1" s="43"/>
      <c r="F1" s="44"/>
      <c r="G1" s="45"/>
      <c r="H1" s="45"/>
    </row>
    <row r="2" spans="1:8" ht="15" x14ac:dyDescent="0.2">
      <c r="A2" s="9">
        <v>1</v>
      </c>
      <c r="B2" s="9" t="s">
        <v>292</v>
      </c>
      <c r="C2" s="9"/>
      <c r="D2" s="51"/>
      <c r="E2" s="43"/>
      <c r="F2" s="44"/>
      <c r="G2" s="45"/>
      <c r="H2" s="45"/>
    </row>
    <row r="3" spans="1:8" ht="15" x14ac:dyDescent="0.2">
      <c r="A3" s="9"/>
      <c r="B3" s="9" t="s">
        <v>293</v>
      </c>
      <c r="C3" s="9"/>
      <c r="D3" s="51"/>
      <c r="E3" s="43"/>
      <c r="F3" s="44"/>
      <c r="G3" s="45"/>
      <c r="H3" s="45"/>
    </row>
    <row r="4" spans="1:8" ht="15" x14ac:dyDescent="0.2">
      <c r="A4" s="9"/>
      <c r="B4" s="11"/>
      <c r="C4" s="9"/>
      <c r="D4" s="51"/>
      <c r="E4" s="43"/>
      <c r="F4" s="44"/>
      <c r="G4" s="45"/>
      <c r="H4" s="45"/>
    </row>
    <row r="5" spans="1:8" ht="15" x14ac:dyDescent="0.2">
      <c r="A5" s="9">
        <v>2</v>
      </c>
      <c r="B5" s="9" t="s">
        <v>164</v>
      </c>
      <c r="C5" s="9"/>
      <c r="D5" s="51"/>
      <c r="E5" s="43"/>
      <c r="F5" s="44"/>
      <c r="G5" s="45"/>
      <c r="H5" s="45"/>
    </row>
    <row r="6" spans="1:8" ht="15" x14ac:dyDescent="0.2">
      <c r="A6" s="9"/>
      <c r="B6" s="9" t="s">
        <v>289</v>
      </c>
      <c r="C6" s="9"/>
      <c r="D6" s="51"/>
      <c r="E6" s="43"/>
      <c r="F6" s="44"/>
      <c r="G6" s="45"/>
      <c r="H6" s="45"/>
    </row>
    <row r="7" spans="1:8" ht="15" x14ac:dyDescent="0.2">
      <c r="A7" s="9"/>
      <c r="B7" s="9"/>
      <c r="C7" s="9"/>
      <c r="D7" s="51"/>
      <c r="E7" s="43"/>
      <c r="F7" s="44"/>
      <c r="G7" s="45"/>
      <c r="H7" s="45"/>
    </row>
    <row r="8" spans="1:8" ht="15" x14ac:dyDescent="0.2">
      <c r="A8" s="9">
        <v>3</v>
      </c>
      <c r="B8" s="9" t="s">
        <v>165</v>
      </c>
      <c r="C8" s="9"/>
      <c r="D8" s="51"/>
      <c r="E8" s="43"/>
      <c r="F8" s="44"/>
      <c r="G8" s="45"/>
      <c r="H8" s="45"/>
    </row>
    <row r="9" spans="1:8" ht="15" x14ac:dyDescent="0.2">
      <c r="A9" s="9"/>
      <c r="B9" s="9" t="s">
        <v>294</v>
      </c>
      <c r="C9" s="9"/>
      <c r="D9" s="51"/>
      <c r="E9" s="43"/>
      <c r="F9" s="44"/>
      <c r="G9" s="45"/>
      <c r="H9" s="45"/>
    </row>
    <row r="10" spans="1:8" ht="15" x14ac:dyDescent="0.2">
      <c r="A10" s="9"/>
      <c r="B10" s="9"/>
      <c r="C10" s="9"/>
      <c r="D10" s="51"/>
      <c r="E10" s="43"/>
      <c r="F10" s="44"/>
      <c r="G10" s="45"/>
      <c r="H10" s="45"/>
    </row>
    <row r="11" spans="1:8" ht="15" x14ac:dyDescent="0.2">
      <c r="A11" s="9">
        <v>4</v>
      </c>
      <c r="B11" s="9" t="s">
        <v>339</v>
      </c>
      <c r="C11" s="9"/>
      <c r="D11" s="51"/>
      <c r="E11" s="43"/>
      <c r="F11" s="44"/>
      <c r="G11" s="45"/>
      <c r="H11" s="45"/>
    </row>
    <row r="12" spans="1:8" ht="15" x14ac:dyDescent="0.2">
      <c r="A12" s="9"/>
      <c r="B12" s="9"/>
      <c r="C12" s="9"/>
      <c r="D12" s="51"/>
      <c r="E12" s="43"/>
      <c r="F12" s="44"/>
      <c r="G12" s="45"/>
      <c r="H12" s="45"/>
    </row>
    <row r="13" spans="1:8" ht="15" x14ac:dyDescent="0.2">
      <c r="A13" s="9">
        <v>5</v>
      </c>
      <c r="B13" s="9" t="s">
        <v>340</v>
      </c>
      <c r="C13" s="9"/>
      <c r="D13" s="51"/>
      <c r="E13" s="43"/>
      <c r="F13" s="44"/>
      <c r="G13" s="45"/>
      <c r="H13" s="45"/>
    </row>
    <row r="14" spans="1:8" ht="15" x14ac:dyDescent="0.2">
      <c r="A14" s="9"/>
      <c r="B14" s="9" t="s">
        <v>310</v>
      </c>
      <c r="C14" s="9"/>
      <c r="D14" s="51"/>
      <c r="E14" s="43"/>
      <c r="F14" s="44"/>
      <c r="G14" s="45"/>
      <c r="H14" s="45"/>
    </row>
    <row r="15" spans="1:8" ht="15" x14ac:dyDescent="0.2">
      <c r="A15" s="9"/>
      <c r="B15" s="9"/>
      <c r="C15" s="9"/>
      <c r="D15" s="51"/>
      <c r="E15" s="43"/>
      <c r="F15" s="44"/>
      <c r="G15" s="45"/>
      <c r="H15" s="45"/>
    </row>
    <row r="16" spans="1:8" ht="15" x14ac:dyDescent="0.2">
      <c r="A16" s="9">
        <v>6</v>
      </c>
      <c r="B16" s="9" t="s">
        <v>341</v>
      </c>
      <c r="C16" s="9"/>
      <c r="D16" s="43"/>
      <c r="E16" s="43"/>
      <c r="F16" s="43"/>
      <c r="G16" s="43"/>
      <c r="H16" s="43"/>
    </row>
    <row r="17" spans="1:8" ht="15" x14ac:dyDescent="0.2">
      <c r="A17" s="9"/>
      <c r="B17" s="9"/>
      <c r="C17" s="9"/>
      <c r="D17" s="51"/>
      <c r="E17" s="43"/>
      <c r="F17" s="44"/>
      <c r="G17" s="45"/>
      <c r="H17" s="45"/>
    </row>
    <row r="18" spans="1:8" ht="15" x14ac:dyDescent="0.2">
      <c r="A18" s="9">
        <v>7</v>
      </c>
      <c r="B18" s="9" t="s">
        <v>342</v>
      </c>
      <c r="C18" s="9"/>
      <c r="D18" s="51"/>
      <c r="E18" s="43"/>
      <c r="F18" s="44"/>
      <c r="G18" s="45"/>
      <c r="H18" s="45"/>
    </row>
    <row r="19" spans="1:8" ht="15" x14ac:dyDescent="0.2">
      <c r="A19" s="9"/>
      <c r="B19" s="9"/>
      <c r="C19" s="9"/>
      <c r="D19" s="51"/>
      <c r="E19" s="43"/>
      <c r="F19" s="44"/>
      <c r="G19" s="45"/>
      <c r="H19" s="45"/>
    </row>
    <row r="20" spans="1:8" ht="15" x14ac:dyDescent="0.2">
      <c r="A20" s="9">
        <v>8</v>
      </c>
      <c r="B20" s="9" t="s">
        <v>311</v>
      </c>
      <c r="C20" s="9"/>
      <c r="D20" s="51"/>
      <c r="E20" s="43"/>
      <c r="F20" s="44"/>
      <c r="G20" s="45"/>
      <c r="H20" s="45"/>
    </row>
    <row r="21" spans="1:8" ht="15" x14ac:dyDescent="0.2">
      <c r="A21" s="9"/>
      <c r="B21" s="9" t="s">
        <v>312</v>
      </c>
      <c r="C21" s="9"/>
      <c r="D21" s="51"/>
      <c r="E21" s="43"/>
      <c r="F21" s="44"/>
      <c r="G21" s="45"/>
      <c r="H21" s="45"/>
    </row>
    <row r="22" spans="1:8" ht="15" x14ac:dyDescent="0.2">
      <c r="A22" s="9"/>
      <c r="B22" s="9"/>
      <c r="C22" s="9"/>
      <c r="D22" s="51"/>
      <c r="E22" s="43"/>
      <c r="F22" s="44"/>
      <c r="G22" s="45"/>
      <c r="H22" s="45"/>
    </row>
    <row r="23" spans="1:8" ht="15" x14ac:dyDescent="0.2">
      <c r="A23" s="9">
        <v>9</v>
      </c>
      <c r="B23" s="30" t="s">
        <v>316</v>
      </c>
      <c r="C23" s="9"/>
      <c r="D23" s="51"/>
      <c r="E23" s="43"/>
      <c r="F23" s="44"/>
      <c r="G23" s="45"/>
      <c r="H23" s="45"/>
    </row>
    <row r="24" spans="1:8" ht="15" x14ac:dyDescent="0.2">
      <c r="A24" s="9"/>
      <c r="B24" s="9"/>
      <c r="C24" s="9"/>
      <c r="D24" s="51"/>
      <c r="E24" s="43"/>
      <c r="F24" s="44"/>
      <c r="G24" s="45"/>
      <c r="H24" s="45"/>
    </row>
    <row r="25" spans="1:8" ht="15" x14ac:dyDescent="0.2">
      <c r="A25" s="9">
        <v>10</v>
      </c>
      <c r="B25" s="9" t="s">
        <v>315</v>
      </c>
      <c r="C25" s="9"/>
      <c r="D25" s="51"/>
      <c r="E25" s="43"/>
      <c r="F25" s="44"/>
      <c r="G25" s="45"/>
      <c r="H25" s="45"/>
    </row>
    <row r="26" spans="1:8" ht="15" x14ac:dyDescent="0.2">
      <c r="A26" s="9"/>
      <c r="B26" s="9"/>
      <c r="C26" s="9"/>
      <c r="D26" s="51"/>
      <c r="E26" s="43"/>
      <c r="F26" s="44"/>
      <c r="G26" s="45"/>
      <c r="H26" s="45"/>
    </row>
    <row r="27" spans="1:8" ht="15" x14ac:dyDescent="0.2">
      <c r="A27" s="9">
        <v>11</v>
      </c>
      <c r="B27" s="9" t="s">
        <v>166</v>
      </c>
      <c r="C27" s="9"/>
      <c r="D27" s="51"/>
      <c r="E27" s="43"/>
      <c r="F27" s="44"/>
      <c r="G27" s="45"/>
      <c r="H27" s="45"/>
    </row>
    <row r="28" spans="1:8" ht="15" x14ac:dyDescent="0.2">
      <c r="A28" s="9"/>
      <c r="B28" s="9" t="s">
        <v>167</v>
      </c>
      <c r="C28" s="9"/>
      <c r="D28" s="51"/>
      <c r="E28" s="43"/>
      <c r="F28" s="44"/>
      <c r="G28" s="45"/>
      <c r="H28" s="45"/>
    </row>
    <row r="29" spans="1:8" ht="15" x14ac:dyDescent="0.2">
      <c r="A29" s="9"/>
      <c r="B29" s="9" t="s">
        <v>168</v>
      </c>
      <c r="C29" s="9"/>
      <c r="D29" s="51"/>
      <c r="E29" s="43"/>
      <c r="F29" s="44"/>
      <c r="G29" s="45"/>
      <c r="H29" s="45"/>
    </row>
    <row r="30" spans="1:8" ht="15" x14ac:dyDescent="0.2">
      <c r="A30" s="9"/>
      <c r="B30" s="9" t="s">
        <v>177</v>
      </c>
      <c r="C30" s="9"/>
      <c r="D30" s="51"/>
      <c r="E30" s="43"/>
      <c r="F30" s="44"/>
      <c r="G30" s="45"/>
      <c r="H30" s="45"/>
    </row>
    <row r="31" spans="1:8" ht="15" x14ac:dyDescent="0.2">
      <c r="A31" s="9"/>
      <c r="B31" s="9" t="s">
        <v>178</v>
      </c>
      <c r="C31" s="9"/>
      <c r="D31" s="51"/>
      <c r="E31" s="43"/>
      <c r="F31" s="44"/>
      <c r="G31" s="45"/>
      <c r="H31" s="45"/>
    </row>
    <row r="32" spans="1:8" ht="15" x14ac:dyDescent="0.2">
      <c r="A32" s="9"/>
      <c r="B32" s="9"/>
      <c r="C32" s="9"/>
      <c r="D32" s="51"/>
      <c r="E32" s="43"/>
      <c r="F32" s="44"/>
      <c r="G32" s="45"/>
      <c r="H32" s="45"/>
    </row>
    <row r="33" spans="1:8" ht="15" x14ac:dyDescent="0.2">
      <c r="A33" s="9">
        <v>12</v>
      </c>
      <c r="B33" s="9" t="s">
        <v>314</v>
      </c>
      <c r="C33" s="9"/>
      <c r="D33" s="51"/>
      <c r="E33" s="43"/>
      <c r="F33" s="44"/>
      <c r="G33" s="45"/>
      <c r="H33" s="45"/>
    </row>
    <row r="34" spans="1:8" ht="15" x14ac:dyDescent="0.2">
      <c r="A34" s="9"/>
      <c r="B34" s="9"/>
      <c r="C34" s="9"/>
      <c r="D34" s="51"/>
      <c r="E34" s="43"/>
      <c r="F34" s="44"/>
      <c r="G34" s="45"/>
      <c r="H34" s="45"/>
    </row>
    <row r="35" spans="1:8" ht="15" x14ac:dyDescent="0.2">
      <c r="A35" s="9">
        <v>13</v>
      </c>
      <c r="B35" s="9" t="s">
        <v>192</v>
      </c>
      <c r="C35" s="9"/>
      <c r="D35" s="51"/>
      <c r="E35" s="43"/>
      <c r="F35" s="44"/>
      <c r="G35" s="45"/>
      <c r="H35" s="45"/>
    </row>
    <row r="36" spans="1:8" ht="15" x14ac:dyDescent="0.2">
      <c r="A36" s="9"/>
      <c r="B36" s="9" t="s">
        <v>169</v>
      </c>
      <c r="C36" s="9"/>
      <c r="D36" s="51"/>
      <c r="E36" s="43"/>
      <c r="F36" s="44"/>
      <c r="G36" s="45"/>
      <c r="H36" s="45"/>
    </row>
    <row r="37" spans="1:8" ht="15" x14ac:dyDescent="0.2">
      <c r="A37" s="9"/>
      <c r="B37" s="9" t="s">
        <v>170</v>
      </c>
      <c r="C37" s="9"/>
      <c r="D37" s="51"/>
      <c r="E37" s="43"/>
      <c r="F37" s="44"/>
      <c r="G37" s="45"/>
      <c r="H37" s="45"/>
    </row>
    <row r="38" spans="1:8" ht="15" x14ac:dyDescent="0.2">
      <c r="A38" s="9"/>
      <c r="B38" s="9" t="s">
        <v>6</v>
      </c>
      <c r="C38" s="9"/>
      <c r="D38" s="51"/>
      <c r="E38" s="43"/>
      <c r="F38" s="44"/>
      <c r="G38" s="45"/>
      <c r="H38" s="45"/>
    </row>
    <row r="39" spans="1:8" ht="15" x14ac:dyDescent="0.2">
      <c r="A39" s="10">
        <v>14</v>
      </c>
      <c r="B39" s="10" t="s">
        <v>343</v>
      </c>
      <c r="C39" s="10"/>
      <c r="D39" s="51"/>
      <c r="E39" s="51"/>
      <c r="F39" s="51"/>
      <c r="G39" s="51"/>
      <c r="H39" s="51"/>
    </row>
    <row r="40" spans="1:8" ht="15" x14ac:dyDescent="0.2">
      <c r="A40" s="10"/>
      <c r="B40" s="10" t="s">
        <v>344</v>
      </c>
      <c r="C40" s="10"/>
      <c r="D40" s="51"/>
      <c r="E40" s="51"/>
      <c r="F40" s="51"/>
      <c r="G40" s="51"/>
      <c r="H40" s="51"/>
    </row>
    <row r="41" spans="1:8" ht="15" x14ac:dyDescent="0.2">
      <c r="A41" s="10"/>
      <c r="B41" s="10"/>
      <c r="C41" s="10"/>
      <c r="D41" s="51"/>
      <c r="E41" s="51"/>
      <c r="F41" s="51"/>
      <c r="G41" s="51"/>
      <c r="H41" s="51"/>
    </row>
    <row r="42" spans="1:8" ht="15" x14ac:dyDescent="0.2">
      <c r="A42" s="10">
        <v>15</v>
      </c>
      <c r="B42" s="9" t="s">
        <v>313</v>
      </c>
      <c r="C42" s="10"/>
      <c r="D42" s="51"/>
      <c r="E42" s="51"/>
      <c r="F42" s="52"/>
      <c r="G42" s="53"/>
      <c r="H42" s="53"/>
    </row>
    <row r="43" spans="1:8" ht="15" x14ac:dyDescent="0.2">
      <c r="A43" s="9"/>
      <c r="B43" s="61"/>
      <c r="C43" s="9"/>
      <c r="D43" s="43"/>
      <c r="E43" s="43"/>
      <c r="F43" s="44"/>
      <c r="G43" s="45"/>
      <c r="H43" s="45"/>
    </row>
    <row r="44" spans="1:8" ht="15" x14ac:dyDescent="0.2">
      <c r="A44" s="9">
        <v>16</v>
      </c>
      <c r="B44" s="9" t="s">
        <v>179</v>
      </c>
      <c r="C44" s="9"/>
      <c r="D44" s="43"/>
      <c r="E44" s="43"/>
      <c r="F44" s="43"/>
      <c r="G44" s="43"/>
      <c r="H44" s="43"/>
    </row>
    <row r="45" spans="1:8" ht="15" x14ac:dyDescent="0.2">
      <c r="A45" s="9"/>
      <c r="B45" s="9" t="s">
        <v>180</v>
      </c>
      <c r="C45" s="9"/>
      <c r="D45" s="43"/>
      <c r="E45" s="43"/>
      <c r="F45" s="43"/>
      <c r="G45" s="43"/>
      <c r="H45" s="43"/>
    </row>
    <row r="46" spans="1:8" ht="15" x14ac:dyDescent="0.2">
      <c r="A46" s="9"/>
      <c r="B46" s="9" t="s">
        <v>181</v>
      </c>
      <c r="C46" s="9"/>
      <c r="D46" s="43"/>
      <c r="E46" s="43"/>
      <c r="F46" s="43"/>
      <c r="G46" s="43"/>
      <c r="H46" s="43"/>
    </row>
    <row r="47" spans="1:8" ht="15" x14ac:dyDescent="0.2">
      <c r="A47" s="9"/>
      <c r="B47" s="9"/>
      <c r="C47" s="9"/>
      <c r="D47" s="51"/>
      <c r="E47" s="43"/>
      <c r="F47" s="44"/>
      <c r="G47" s="45"/>
      <c r="H47" s="45"/>
    </row>
    <row r="48" spans="1:8" ht="15" x14ac:dyDescent="0.2">
      <c r="A48" s="9">
        <v>17</v>
      </c>
      <c r="B48" s="9" t="s">
        <v>318</v>
      </c>
      <c r="C48" s="9"/>
      <c r="D48" s="51"/>
      <c r="E48" s="43"/>
      <c r="F48" s="44"/>
      <c r="G48" s="45"/>
      <c r="H48" s="45"/>
    </row>
    <row r="49" spans="1:8" ht="15" x14ac:dyDescent="0.2">
      <c r="A49" s="9"/>
      <c r="B49" s="9" t="s">
        <v>319</v>
      </c>
      <c r="C49" s="9"/>
      <c r="D49" s="51"/>
      <c r="E49" s="43"/>
      <c r="F49" s="44"/>
      <c r="G49" s="45"/>
      <c r="H49" s="45"/>
    </row>
    <row r="50" spans="1:8" ht="15" x14ac:dyDescent="0.2">
      <c r="A50" s="9"/>
      <c r="B50" s="30"/>
      <c r="C50" s="9"/>
      <c r="D50" s="51"/>
      <c r="E50" s="43"/>
      <c r="F50" s="44"/>
      <c r="G50" s="45"/>
      <c r="H50" s="45"/>
    </row>
    <row r="51" spans="1:8" ht="15" x14ac:dyDescent="0.2">
      <c r="A51" s="9">
        <v>18</v>
      </c>
      <c r="B51" s="9" t="s">
        <v>317</v>
      </c>
      <c r="C51" s="9"/>
      <c r="D51" s="51"/>
      <c r="E51" s="43"/>
      <c r="F51" s="44"/>
      <c r="G51" s="45"/>
      <c r="H51" s="45"/>
    </row>
    <row r="52" spans="1:8" ht="15" x14ac:dyDescent="0.2">
      <c r="A52" s="9"/>
      <c r="B52" s="9"/>
      <c r="C52" s="9"/>
      <c r="D52" s="51"/>
      <c r="E52" s="43"/>
      <c r="F52" s="44"/>
      <c r="G52" s="45"/>
      <c r="H52" s="45"/>
    </row>
    <row r="53" spans="1:8" ht="15" x14ac:dyDescent="0.2">
      <c r="A53" s="9">
        <v>19</v>
      </c>
      <c r="B53" s="9" t="s">
        <v>320</v>
      </c>
      <c r="C53" s="9"/>
      <c r="D53" s="51"/>
      <c r="E53" s="43"/>
      <c r="F53" s="44"/>
      <c r="G53" s="45"/>
      <c r="H53" s="45"/>
    </row>
    <row r="54" spans="1:8" ht="15" x14ac:dyDescent="0.2">
      <c r="A54" s="9"/>
      <c r="B54" s="9"/>
      <c r="C54" s="9"/>
      <c r="D54" s="51"/>
      <c r="E54" s="43"/>
      <c r="F54" s="44"/>
      <c r="G54" s="45"/>
      <c r="H54" s="45"/>
    </row>
    <row r="55" spans="1:8" ht="15" x14ac:dyDescent="0.2">
      <c r="A55" s="9">
        <v>20</v>
      </c>
      <c r="B55" s="9" t="s">
        <v>345</v>
      </c>
      <c r="C55" s="10"/>
      <c r="D55" s="51"/>
      <c r="E55" s="51"/>
      <c r="F55" s="52"/>
      <c r="G55" s="53"/>
      <c r="H55" s="53"/>
    </row>
    <row r="56" spans="1:8" ht="15" x14ac:dyDescent="0.2">
      <c r="A56" s="9"/>
      <c r="B56" s="10"/>
      <c r="C56" s="10"/>
      <c r="D56" s="51"/>
      <c r="E56" s="51"/>
      <c r="F56" s="52"/>
      <c r="G56" s="53"/>
      <c r="H56" s="53"/>
    </row>
    <row r="57" spans="1:8" ht="15" x14ac:dyDescent="0.2">
      <c r="A57" s="10">
        <v>21</v>
      </c>
      <c r="B57" s="26" t="s">
        <v>333</v>
      </c>
      <c r="C57" s="26"/>
      <c r="D57" s="59"/>
      <c r="E57" s="59"/>
      <c r="F57" s="59"/>
      <c r="G57" s="59"/>
      <c r="H57" s="59"/>
    </row>
    <row r="58" spans="1:8" ht="15" x14ac:dyDescent="0.2">
      <c r="A58" s="10"/>
      <c r="B58" s="26" t="s">
        <v>303</v>
      </c>
      <c r="C58" s="26"/>
      <c r="D58" s="59"/>
      <c r="E58" s="59"/>
      <c r="F58" s="59"/>
      <c r="G58" s="59"/>
      <c r="H58" s="59"/>
    </row>
    <row r="59" spans="1:8" ht="15" x14ac:dyDescent="0.2">
      <c r="A59" s="10"/>
      <c r="B59" s="26" t="s">
        <v>304</v>
      </c>
      <c r="C59" s="26"/>
      <c r="D59" s="59"/>
      <c r="E59" s="59"/>
      <c r="F59" s="59"/>
      <c r="G59" s="59"/>
      <c r="H59" s="59"/>
    </row>
    <row r="60" spans="1:8" ht="15" x14ac:dyDescent="0.2">
      <c r="A60" s="10"/>
      <c r="B60" s="26" t="s">
        <v>305</v>
      </c>
      <c r="C60" s="26"/>
      <c r="D60" s="59"/>
      <c r="E60" s="59"/>
      <c r="F60" s="59"/>
      <c r="G60" s="59"/>
      <c r="H60" s="59"/>
    </row>
    <row r="61" spans="1:8" ht="15" x14ac:dyDescent="0.2">
      <c r="A61" s="10"/>
      <c r="B61" s="26"/>
      <c r="C61" s="26"/>
      <c r="D61" s="59"/>
      <c r="E61" s="59"/>
      <c r="F61" s="59"/>
      <c r="G61" s="59"/>
      <c r="H61" s="59"/>
    </row>
    <row r="62" spans="1:8" ht="15" x14ac:dyDescent="0.2">
      <c r="A62" s="9">
        <v>22</v>
      </c>
      <c r="B62" s="9" t="s">
        <v>191</v>
      </c>
      <c r="C62" s="9"/>
      <c r="D62" s="43"/>
      <c r="E62" s="43"/>
      <c r="F62" s="43"/>
      <c r="G62" s="43"/>
      <c r="H62" s="43"/>
    </row>
    <row r="63" spans="1:8" ht="15" x14ac:dyDescent="0.2">
      <c r="A63" s="9"/>
      <c r="B63" s="9" t="s">
        <v>183</v>
      </c>
      <c r="C63" s="9"/>
      <c r="D63" s="43"/>
      <c r="E63" s="43"/>
      <c r="F63" s="43"/>
      <c r="G63" s="43"/>
      <c r="H63" s="43"/>
    </row>
    <row r="64" spans="1:8" ht="15" x14ac:dyDescent="0.2">
      <c r="A64" s="9"/>
      <c r="B64" s="9" t="s">
        <v>215</v>
      </c>
      <c r="C64" s="9"/>
      <c r="D64" s="43"/>
      <c r="E64" s="43"/>
      <c r="F64" s="43"/>
      <c r="G64" s="43"/>
      <c r="H64" s="43"/>
    </row>
    <row r="65" spans="1:8" ht="15" x14ac:dyDescent="0.2">
      <c r="A65" s="9"/>
      <c r="B65" s="9" t="s">
        <v>216</v>
      </c>
      <c r="C65" s="9"/>
      <c r="D65" s="51"/>
      <c r="E65" s="43"/>
      <c r="F65" s="44"/>
      <c r="G65" s="45"/>
      <c r="H65" s="45"/>
    </row>
    <row r="66" spans="1:8" ht="15" x14ac:dyDescent="0.2">
      <c r="A66" s="9"/>
      <c r="B66" s="9" t="s">
        <v>218</v>
      </c>
      <c r="C66" s="9"/>
      <c r="D66" s="51"/>
      <c r="E66" s="43"/>
      <c r="F66" s="44"/>
      <c r="G66" s="45"/>
      <c r="H66" s="45"/>
    </row>
    <row r="67" spans="1:8" ht="15" x14ac:dyDescent="0.2">
      <c r="A67" s="9"/>
      <c r="B67" s="9" t="s">
        <v>217</v>
      </c>
      <c r="C67" s="9"/>
      <c r="D67" s="51"/>
      <c r="E67" s="43"/>
      <c r="F67" s="44"/>
      <c r="G67" s="45"/>
      <c r="H67" s="45"/>
    </row>
    <row r="68" spans="1:8" ht="15" x14ac:dyDescent="0.2">
      <c r="A68" s="9"/>
      <c r="B68" s="9"/>
      <c r="C68" s="9"/>
      <c r="D68" s="51"/>
      <c r="E68" s="43"/>
      <c r="F68" s="44"/>
      <c r="G68" s="45"/>
      <c r="H68" s="45"/>
    </row>
    <row r="69" spans="1:8" ht="15" x14ac:dyDescent="0.2">
      <c r="A69" s="10">
        <v>23</v>
      </c>
      <c r="B69" s="10" t="s">
        <v>321</v>
      </c>
      <c r="C69" s="10"/>
      <c r="D69" s="51"/>
      <c r="E69" s="51"/>
      <c r="F69" s="52"/>
      <c r="G69" s="53"/>
      <c r="H69" s="53"/>
    </row>
    <row r="70" spans="1:8" ht="15" x14ac:dyDescent="0.2">
      <c r="A70" s="10"/>
      <c r="B70" s="10"/>
      <c r="C70" s="10"/>
      <c r="D70" s="51"/>
      <c r="E70" s="51"/>
      <c r="F70" s="52"/>
      <c r="G70" s="53"/>
      <c r="H70" s="53"/>
    </row>
    <row r="71" spans="1:8" ht="15" x14ac:dyDescent="0.2">
      <c r="A71" s="10">
        <v>24</v>
      </c>
      <c r="B71" s="10" t="s">
        <v>220</v>
      </c>
      <c r="C71" s="10"/>
      <c r="D71" s="51"/>
      <c r="E71" s="51"/>
      <c r="F71" s="52"/>
      <c r="G71" s="53"/>
      <c r="H71" s="53"/>
    </row>
    <row r="72" spans="1:8" ht="15" x14ac:dyDescent="0.2">
      <c r="A72" s="10"/>
      <c r="B72" s="10" t="s">
        <v>221</v>
      </c>
      <c r="C72" s="10"/>
      <c r="D72" s="51"/>
      <c r="E72" s="51"/>
      <c r="F72" s="52"/>
      <c r="G72" s="53"/>
      <c r="H72" s="53"/>
    </row>
    <row r="73" spans="1:8" ht="15" x14ac:dyDescent="0.2">
      <c r="A73" s="10"/>
      <c r="B73" s="10" t="s">
        <v>222</v>
      </c>
      <c r="C73" s="10"/>
      <c r="D73" s="51"/>
      <c r="E73" s="51"/>
      <c r="F73" s="52"/>
      <c r="G73" s="53"/>
      <c r="H73" s="53"/>
    </row>
    <row r="74" spans="1:8" ht="15" x14ac:dyDescent="0.2">
      <c r="A74" s="10"/>
      <c r="B74" s="10"/>
      <c r="C74" s="10"/>
      <c r="D74" s="51"/>
      <c r="E74" s="51"/>
      <c r="F74" s="52"/>
      <c r="G74" s="53"/>
      <c r="H74" s="53"/>
    </row>
    <row r="75" spans="1:8" ht="15" x14ac:dyDescent="0.2">
      <c r="A75" s="9">
        <v>25</v>
      </c>
      <c r="B75" s="28" t="s">
        <v>225</v>
      </c>
      <c r="C75" s="9"/>
      <c r="D75" s="51"/>
      <c r="E75" s="43"/>
      <c r="F75" s="44"/>
      <c r="G75" s="45"/>
      <c r="H75" s="45"/>
    </row>
    <row r="76" spans="1:8" ht="15" x14ac:dyDescent="0.2">
      <c r="A76" s="9"/>
      <c r="B76" s="9" t="s">
        <v>226</v>
      </c>
      <c r="C76" s="9"/>
      <c r="D76" s="51"/>
      <c r="E76" s="43"/>
      <c r="F76" s="44"/>
      <c r="G76" s="45"/>
      <c r="H76" s="45"/>
    </row>
    <row r="77" spans="1:8" ht="15" x14ac:dyDescent="0.2">
      <c r="A77" s="9"/>
      <c r="B77" s="9"/>
      <c r="C77" s="9"/>
      <c r="D77" s="51"/>
      <c r="E77" s="43"/>
      <c r="F77" s="44"/>
      <c r="G77" s="45"/>
      <c r="H77" s="45"/>
    </row>
    <row r="78" spans="1:8" ht="15" x14ac:dyDescent="0.2">
      <c r="A78" s="9">
        <v>26</v>
      </c>
      <c r="B78" s="9" t="s">
        <v>227</v>
      </c>
      <c r="C78" s="9"/>
      <c r="D78" s="51"/>
      <c r="E78" s="43"/>
      <c r="F78" s="44"/>
      <c r="G78" s="45"/>
      <c r="H78" s="45"/>
    </row>
    <row r="79" spans="1:8" ht="15" x14ac:dyDescent="0.2">
      <c r="A79" s="9"/>
      <c r="B79" s="9" t="s">
        <v>228</v>
      </c>
      <c r="C79" s="9"/>
      <c r="D79" s="51"/>
      <c r="E79" s="43"/>
      <c r="F79" s="44"/>
      <c r="G79" s="45"/>
      <c r="H79" s="45"/>
    </row>
    <row r="80" spans="1:8" ht="15" x14ac:dyDescent="0.2">
      <c r="A80" s="9"/>
      <c r="B80" s="9" t="s">
        <v>229</v>
      </c>
      <c r="C80" s="9"/>
      <c r="D80" s="51"/>
      <c r="E80" s="43"/>
      <c r="F80" s="44"/>
      <c r="G80" s="45"/>
      <c r="H80" s="45"/>
    </row>
    <row r="81" spans="1:8" ht="15" x14ac:dyDescent="0.2">
      <c r="A81" s="9"/>
      <c r="B81" s="9"/>
      <c r="C81" s="9"/>
      <c r="D81" s="43"/>
      <c r="E81" s="43"/>
      <c r="F81" s="43"/>
      <c r="G81" s="43"/>
      <c r="H81" s="43"/>
    </row>
    <row r="82" spans="1:8" ht="15" x14ac:dyDescent="0.2">
      <c r="A82" s="9">
        <v>27</v>
      </c>
      <c r="B82" s="9" t="s">
        <v>288</v>
      </c>
      <c r="C82" s="9"/>
      <c r="D82" s="43"/>
      <c r="E82" s="43"/>
      <c r="F82" s="43"/>
      <c r="G82" s="43"/>
      <c r="H82" s="43"/>
    </row>
    <row r="83" spans="1:8" ht="15" x14ac:dyDescent="0.2">
      <c r="A83" s="9"/>
      <c r="B83" s="9"/>
      <c r="C83" s="9"/>
      <c r="D83" s="43"/>
      <c r="E83" s="43"/>
      <c r="F83" s="43"/>
      <c r="G83" s="43"/>
      <c r="H83" s="43"/>
    </row>
    <row r="84" spans="1:8" ht="15" x14ac:dyDescent="0.2">
      <c r="A84" s="9">
        <v>28</v>
      </c>
      <c r="B84" s="9" t="s">
        <v>346</v>
      </c>
      <c r="C84" s="9"/>
      <c r="D84" s="43"/>
      <c r="E84" s="43"/>
      <c r="F84" s="43"/>
      <c r="G84" s="43"/>
      <c r="H84" s="43"/>
    </row>
    <row r="85" spans="1:8" ht="15" x14ac:dyDescent="0.2">
      <c r="A85" s="9"/>
      <c r="B85" s="9"/>
      <c r="C85" s="9"/>
      <c r="D85" s="43"/>
      <c r="E85" s="43"/>
      <c r="F85" s="43"/>
      <c r="G85" s="43"/>
      <c r="H85" s="43"/>
    </row>
    <row r="86" spans="1:8" ht="15" x14ac:dyDescent="0.2">
      <c r="A86" s="9">
        <v>29</v>
      </c>
      <c r="B86" s="9" t="s">
        <v>296</v>
      </c>
      <c r="C86" s="9"/>
      <c r="D86" s="43"/>
      <c r="E86" s="43"/>
      <c r="F86" s="43"/>
      <c r="G86" s="43"/>
      <c r="H86" s="43"/>
    </row>
    <row r="87" spans="1:8" ht="15" x14ac:dyDescent="0.2">
      <c r="A87" s="9"/>
      <c r="B87" s="9"/>
      <c r="C87" s="9"/>
      <c r="D87" s="43"/>
      <c r="E87" s="43"/>
      <c r="F87" s="43"/>
      <c r="G87" s="43"/>
      <c r="H87" s="43"/>
    </row>
    <row r="88" spans="1:8" ht="15" x14ac:dyDescent="0.2">
      <c r="A88" s="9">
        <v>30</v>
      </c>
      <c r="B88" s="9" t="s">
        <v>298</v>
      </c>
      <c r="C88" s="9"/>
      <c r="D88" s="43"/>
      <c r="E88" s="43"/>
      <c r="F88" s="43"/>
      <c r="G88" s="43"/>
      <c r="H88" s="43"/>
    </row>
    <row r="89" spans="1:8" ht="15" x14ac:dyDescent="0.2">
      <c r="A89" s="9"/>
      <c r="B89" s="9" t="s">
        <v>299</v>
      </c>
      <c r="C89" s="9"/>
      <c r="D89" s="43"/>
      <c r="E89" s="43"/>
      <c r="F89" s="43"/>
      <c r="G89" s="43"/>
      <c r="H89" s="43"/>
    </row>
    <row r="90" spans="1:8" ht="15" x14ac:dyDescent="0.2">
      <c r="A90" s="9"/>
      <c r="B90" s="9"/>
      <c r="C90" s="9"/>
      <c r="D90" s="43"/>
      <c r="E90" s="43"/>
      <c r="F90" s="43"/>
      <c r="G90" s="43"/>
      <c r="H90" s="43"/>
    </row>
    <row r="91" spans="1:8" ht="15" x14ac:dyDescent="0.2">
      <c r="A91" s="9">
        <v>31</v>
      </c>
      <c r="B91" s="9" t="s">
        <v>347</v>
      </c>
      <c r="C91" s="9"/>
      <c r="D91" s="43"/>
      <c r="E91" s="43"/>
      <c r="F91" s="43"/>
      <c r="G91" s="43"/>
      <c r="H91" s="43"/>
    </row>
    <row r="92" spans="1:8" ht="15" x14ac:dyDescent="0.2">
      <c r="A92" s="9"/>
      <c r="B92" s="9"/>
      <c r="C92" s="9"/>
      <c r="D92" s="43"/>
      <c r="E92" s="43"/>
      <c r="F92" s="43"/>
      <c r="G92" s="43"/>
      <c r="H92" s="43"/>
    </row>
    <row r="93" spans="1:8" ht="15" x14ac:dyDescent="0.2">
      <c r="A93" s="9">
        <v>32</v>
      </c>
      <c r="B93" s="9" t="s">
        <v>324</v>
      </c>
      <c r="C93" s="9"/>
      <c r="D93" s="43"/>
      <c r="E93" s="43"/>
      <c r="F93" s="43"/>
      <c r="G93" s="43"/>
      <c r="H93" s="43"/>
    </row>
    <row r="94" spans="1:8" ht="15" x14ac:dyDescent="0.2">
      <c r="A94" s="9"/>
      <c r="B94" s="9"/>
      <c r="C94" s="9"/>
      <c r="D94" s="43"/>
      <c r="E94" s="43"/>
      <c r="F94" s="43"/>
      <c r="G94" s="43"/>
      <c r="H94" s="43"/>
    </row>
    <row r="95" spans="1:8" ht="15" x14ac:dyDescent="0.2">
      <c r="A95" s="9">
        <v>33</v>
      </c>
      <c r="B95" s="9" t="s">
        <v>338</v>
      </c>
      <c r="C95" s="9"/>
      <c r="D95" s="43"/>
      <c r="E95" s="43"/>
      <c r="F95" s="43"/>
      <c r="G95" s="43"/>
      <c r="H95" s="43"/>
    </row>
    <row r="96" spans="1:8" ht="15" x14ac:dyDescent="0.2">
      <c r="A96" s="9"/>
      <c r="B96" s="9"/>
      <c r="C96" s="9"/>
      <c r="D96" s="43"/>
      <c r="E96" s="43"/>
      <c r="F96" s="43"/>
      <c r="G96" s="43"/>
      <c r="H96" s="43"/>
    </row>
    <row r="97" spans="1:8" ht="15" x14ac:dyDescent="0.2">
      <c r="A97" s="9">
        <v>34</v>
      </c>
      <c r="B97" s="9" t="s">
        <v>322</v>
      </c>
      <c r="C97" s="9"/>
      <c r="D97" s="43"/>
      <c r="E97" s="43"/>
      <c r="F97" s="43"/>
      <c r="G97" s="43"/>
      <c r="H97" s="43"/>
    </row>
    <row r="98" spans="1:8" ht="15" x14ac:dyDescent="0.2">
      <c r="A98" s="9"/>
      <c r="B98" s="9" t="s">
        <v>323</v>
      </c>
      <c r="C98" s="9"/>
      <c r="D98" s="43"/>
      <c r="E98" s="43"/>
      <c r="F98" s="43"/>
      <c r="G98" s="43"/>
      <c r="H98" s="43"/>
    </row>
    <row r="99" spans="1:8" ht="15" x14ac:dyDescent="0.2">
      <c r="A99" s="9"/>
      <c r="B99" s="9"/>
      <c r="C99" s="9"/>
      <c r="D99" s="43"/>
      <c r="E99" s="43"/>
      <c r="F99" s="43"/>
      <c r="G99" s="43"/>
      <c r="H99" s="43"/>
    </row>
    <row r="100" spans="1:8" ht="15" x14ac:dyDescent="0.2">
      <c r="A100" s="9">
        <v>35</v>
      </c>
      <c r="B100" s="9" t="s">
        <v>325</v>
      </c>
      <c r="C100" s="9"/>
      <c r="D100" s="43"/>
      <c r="E100" s="43"/>
      <c r="F100" s="43"/>
      <c r="G100" s="43"/>
      <c r="H100" s="43"/>
    </row>
    <row r="101" spans="1:8" ht="15" x14ac:dyDescent="0.2">
      <c r="A101" s="9"/>
      <c r="B101" s="9" t="s">
        <v>326</v>
      </c>
      <c r="C101" s="9"/>
      <c r="D101" s="43"/>
      <c r="E101" s="43"/>
      <c r="F101" s="43"/>
      <c r="G101" s="43"/>
      <c r="H101" s="43"/>
    </row>
    <row r="102" spans="1:8" ht="15" x14ac:dyDescent="0.2">
      <c r="A102" s="9"/>
      <c r="B102" s="9"/>
      <c r="C102" s="9"/>
      <c r="D102" s="43"/>
      <c r="E102" s="43"/>
      <c r="F102" s="43"/>
      <c r="G102" s="43"/>
      <c r="H102" s="43"/>
    </row>
    <row r="103" spans="1:8" ht="15" x14ac:dyDescent="0.2">
      <c r="A103" s="9">
        <v>36</v>
      </c>
      <c r="B103" s="9" t="s">
        <v>330</v>
      </c>
      <c r="C103" s="9"/>
      <c r="D103" s="43"/>
      <c r="E103" s="43"/>
      <c r="F103" s="43"/>
      <c r="G103" s="43"/>
      <c r="H103" s="43"/>
    </row>
    <row r="104" spans="1:8" ht="15" x14ac:dyDescent="0.2">
      <c r="A104" s="9"/>
      <c r="B104" s="9"/>
      <c r="C104" s="9"/>
      <c r="D104" s="43"/>
      <c r="E104" s="43"/>
      <c r="F104" s="43"/>
      <c r="G104" s="43"/>
      <c r="H104" s="43"/>
    </row>
    <row r="105" spans="1:8" ht="15" x14ac:dyDescent="0.2">
      <c r="A105" s="9">
        <v>37</v>
      </c>
      <c r="B105" s="26" t="s">
        <v>331</v>
      </c>
      <c r="C105" s="9"/>
      <c r="D105" s="43"/>
      <c r="E105" s="43"/>
      <c r="F105" s="43"/>
      <c r="G105" s="43"/>
      <c r="H105" s="43"/>
    </row>
    <row r="106" spans="1:8" ht="15" x14ac:dyDescent="0.2">
      <c r="A106" s="9"/>
      <c r="B106" s="26" t="s">
        <v>306</v>
      </c>
      <c r="C106" s="26"/>
      <c r="D106" s="26"/>
      <c r="E106" s="26"/>
      <c r="F106" s="26"/>
      <c r="G106" s="26"/>
      <c r="H106" s="43"/>
    </row>
    <row r="107" spans="1:8" ht="15.75" x14ac:dyDescent="0.2">
      <c r="A107" s="9"/>
      <c r="B107" s="26" t="s">
        <v>309</v>
      </c>
      <c r="C107" s="26"/>
      <c r="D107" s="26"/>
      <c r="E107" s="26"/>
      <c r="F107" s="26"/>
      <c r="G107" s="26"/>
      <c r="H107" s="43"/>
    </row>
    <row r="108" spans="1:8" ht="15" x14ac:dyDescent="0.2">
      <c r="A108" s="9"/>
      <c r="B108" s="26" t="s">
        <v>307</v>
      </c>
      <c r="C108" s="26"/>
      <c r="D108" s="26"/>
      <c r="E108" s="26"/>
      <c r="F108" s="26"/>
      <c r="G108" s="26"/>
      <c r="H108" s="43"/>
    </row>
    <row r="109" spans="1:8" ht="15" x14ac:dyDescent="0.2">
      <c r="A109" s="9"/>
      <c r="B109" s="26" t="s">
        <v>308</v>
      </c>
      <c r="C109" s="26"/>
      <c r="D109" s="26"/>
      <c r="E109" s="26"/>
      <c r="F109" s="26"/>
      <c r="G109" s="26"/>
      <c r="H109" s="43"/>
    </row>
    <row r="110" spans="1:8" ht="15" x14ac:dyDescent="0.2">
      <c r="A110" s="9"/>
      <c r="B110" s="27" t="s">
        <v>332</v>
      </c>
      <c r="C110" s="26"/>
      <c r="D110" s="59"/>
      <c r="E110" s="59"/>
      <c r="F110" s="59"/>
      <c r="G110" s="59"/>
      <c r="H110" s="43"/>
    </row>
    <row r="111" spans="1:8" ht="15" x14ac:dyDescent="0.2">
      <c r="A111" s="9"/>
      <c r="B111" s="9"/>
      <c r="C111" s="9"/>
      <c r="D111" s="43"/>
      <c r="E111" s="43"/>
      <c r="F111" s="43"/>
      <c r="G111" s="43"/>
      <c r="H111" s="43"/>
    </row>
    <row r="112" spans="1:8" ht="15" x14ac:dyDescent="0.2">
      <c r="A112" s="9">
        <v>38</v>
      </c>
      <c r="B112" s="9" t="s">
        <v>334</v>
      </c>
      <c r="C112" s="9"/>
      <c r="D112" s="43"/>
      <c r="E112" s="43"/>
      <c r="F112" s="43"/>
      <c r="G112" s="43"/>
      <c r="H112" s="43"/>
    </row>
    <row r="113" spans="1:8" ht="15" x14ac:dyDescent="0.2">
      <c r="A113" s="9"/>
      <c r="B113" s="9"/>
      <c r="C113" s="9"/>
      <c r="D113" s="43"/>
      <c r="E113" s="43"/>
      <c r="F113" s="43"/>
      <c r="G113" s="43"/>
      <c r="H113" s="43"/>
    </row>
    <row r="114" spans="1:8" ht="15" x14ac:dyDescent="0.2">
      <c r="A114" s="9">
        <v>39</v>
      </c>
      <c r="B114" s="9" t="s">
        <v>327</v>
      </c>
      <c r="C114" s="9"/>
      <c r="D114" s="43"/>
      <c r="E114" s="43"/>
      <c r="F114" s="43"/>
      <c r="G114" s="43"/>
      <c r="H114" s="43"/>
    </row>
    <row r="115" spans="1:8" ht="15" x14ac:dyDescent="0.2">
      <c r="A115" s="9"/>
      <c r="B115" s="9" t="s">
        <v>328</v>
      </c>
      <c r="C115" s="9"/>
      <c r="D115" s="43"/>
      <c r="E115" s="43"/>
      <c r="F115" s="43"/>
      <c r="G115" s="43"/>
      <c r="H115" s="43"/>
    </row>
    <row r="116" spans="1:8" ht="15" x14ac:dyDescent="0.2">
      <c r="A116" s="9"/>
      <c r="B116" s="9" t="s">
        <v>329</v>
      </c>
      <c r="C116" s="9"/>
      <c r="D116" s="43"/>
      <c r="E116" s="43"/>
      <c r="F116" s="43"/>
      <c r="G116" s="43"/>
      <c r="H116" s="43"/>
    </row>
    <row r="117" spans="1:8" ht="15" x14ac:dyDescent="0.2">
      <c r="A117" s="9"/>
      <c r="B117" s="9"/>
      <c r="C117" s="9"/>
      <c r="D117" s="43"/>
      <c r="E117" s="43"/>
      <c r="F117" s="43"/>
      <c r="G117" s="43"/>
      <c r="H117" s="43"/>
    </row>
    <row r="118" spans="1:8" ht="15" x14ac:dyDescent="0.2">
      <c r="A118">
        <v>40</v>
      </c>
      <c r="B118"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Approved Fee Support + Changes</vt:lpstr>
      <vt:lpstr>Misc Fees</vt:lpstr>
      <vt:lpstr>Process Guide</vt:lpstr>
      <vt:lpstr>1920 Society Fee Submissions</vt:lpstr>
      <vt:lpstr>Sheet1</vt:lpstr>
      <vt:lpstr>Original explanations</vt:lpstr>
      <vt:lpstr>'Approved Fee Support + Changes'!Print_Area</vt:lpstr>
      <vt:lpstr>'Misc Fees'!Print_Area</vt:lpstr>
      <vt:lpstr>'Approved Fee Support + Changes'!Print_Titles</vt:lpstr>
      <vt:lpstr>'Misc Fees'!Print_Titles</vt:lpstr>
    </vt:vector>
  </TitlesOfParts>
  <Company>McMaster Univ.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Cooke</dc:creator>
  <cp:lastModifiedBy>Director</cp:lastModifiedBy>
  <cp:lastPrinted>2023-02-28T17:16:07Z</cp:lastPrinted>
  <dcterms:created xsi:type="dcterms:W3CDTF">2006-01-23T14:51:33Z</dcterms:created>
  <dcterms:modified xsi:type="dcterms:W3CDTF">2024-02-28T14:29:58Z</dcterms:modified>
</cp:coreProperties>
</file>